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9720" windowHeight="6615" activeTab="0"/>
  </bookViews>
  <sheets>
    <sheet name="T 4.7" sheetId="1" r:id="rId1"/>
  </sheets>
  <definedNames>
    <definedName name="_xlnm.Print_Area" localSheetId="0">'T 4.7'!$B$1:$Q$157</definedName>
  </definedNames>
  <calcPr fullCalcOnLoad="1"/>
</workbook>
</file>

<file path=xl/sharedStrings.xml><?xml version="1.0" encoding="utf-8"?>
<sst xmlns="http://schemas.openxmlformats.org/spreadsheetml/2006/main" count="149" uniqueCount="27">
  <si>
    <t>(According to Occupancy Permits)</t>
  </si>
  <si>
    <t xml:space="preserve">    Sayı (Adet)</t>
  </si>
  <si>
    <t>Number (Unit)</t>
  </si>
  <si>
    <t>Toplam</t>
  </si>
  <si>
    <t>Kamu</t>
  </si>
  <si>
    <t>Özel</t>
  </si>
  <si>
    <t>Yapı Koop.</t>
  </si>
  <si>
    <t>Total</t>
  </si>
  <si>
    <t>Public</t>
  </si>
  <si>
    <t>Private</t>
  </si>
  <si>
    <t>Const. Coop.</t>
  </si>
  <si>
    <t>I</t>
  </si>
  <si>
    <t>II</t>
  </si>
  <si>
    <t>III</t>
  </si>
  <si>
    <t>IV</t>
  </si>
  <si>
    <t>Yüzde Değişme - % Change</t>
  </si>
  <si>
    <t>Yüzölçümü (Bin m2)</t>
  </si>
  <si>
    <t>Area (Thousand m2)</t>
  </si>
  <si>
    <t>Değer (Bin YTL.)</t>
  </si>
  <si>
    <t>Value (Thousand TRY.)</t>
  </si>
  <si>
    <t>Tablo: IV.7- Bir ve Daha Fazla Daireli İkamet Amaçlı Binalar(*)</t>
  </si>
  <si>
    <t>Table: IV.7- Residential Buildings(*)</t>
  </si>
  <si>
    <t>(*) TÜİK tarafından açıklanan yeni verilere göre düzenlenmiştir.</t>
  </si>
  <si>
    <t>Kaynak: TÜİK.</t>
  </si>
  <si>
    <t xml:space="preserve">    Source: TURKSTAT.</t>
  </si>
  <si>
    <t>(*) The series are prepared according to new data of TURKSTAT.</t>
  </si>
  <si>
    <t>(Belediyelerce Verilen Yapı Kullanım İzin Belgelerine Göre)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</si>
</sst>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##\ ###\ ###\ ###"/>
  </numFmts>
  <fonts count="44">
    <font>
      <sz val="10"/>
      <name val="Arial"/>
      <family val="0"/>
    </font>
    <font>
      <b/>
      <sz val="12"/>
      <name val="Arial TUR"/>
      <family val="2"/>
    </font>
    <font>
      <sz val="12"/>
      <name val="Arial Tur"/>
      <family val="2"/>
    </font>
    <font>
      <b/>
      <sz val="15"/>
      <name val="Arial Tur"/>
      <family val="2"/>
    </font>
    <font>
      <b/>
      <sz val="14"/>
      <name val="Arial Tur"/>
      <family val="2"/>
    </font>
    <font>
      <sz val="13"/>
      <name val="Arial Tur"/>
      <family val="2"/>
    </font>
    <font>
      <sz val="15"/>
      <name val="Arial Tur"/>
      <family val="2"/>
    </font>
    <font>
      <b/>
      <sz val="18"/>
      <name val="Arial Tur"/>
      <family val="2"/>
    </font>
    <font>
      <sz val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37" fontId="1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1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37" fontId="7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7" fillId="0" borderId="17" xfId="0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37" fontId="7" fillId="0" borderId="0" xfId="0" applyNumberFormat="1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57"/>
  <sheetViews>
    <sheetView tabSelected="1" view="pageBreakPreview" zoomScale="50" zoomScaleNormal="37" zoomScaleSheetLayoutView="50" zoomScalePageLayoutView="0" workbookViewId="0" topLeftCell="A1">
      <pane xSplit="3" ySplit="11" topLeftCell="D7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148" sqref="D148"/>
    </sheetView>
  </sheetViews>
  <sheetFormatPr defaultColWidth="9.140625" defaultRowHeight="12.75"/>
  <cols>
    <col min="1" max="1" width="9.140625" style="3" customWidth="1"/>
    <col min="2" max="2" width="16.140625" style="3" customWidth="1"/>
    <col min="3" max="3" width="15.28125" style="3" customWidth="1"/>
    <col min="4" max="4" width="23.28125" style="3" customWidth="1"/>
    <col min="5" max="5" width="23.140625" style="3" customWidth="1"/>
    <col min="6" max="6" width="21.421875" style="3" customWidth="1"/>
    <col min="7" max="7" width="25.8515625" style="3" customWidth="1"/>
    <col min="8" max="8" width="8.00390625" style="3" customWidth="1"/>
    <col min="9" max="9" width="24.7109375" style="3" customWidth="1"/>
    <col min="10" max="10" width="22.00390625" style="3" customWidth="1"/>
    <col min="11" max="11" width="25.421875" style="3" customWidth="1"/>
    <col min="12" max="12" width="26.7109375" style="3" customWidth="1"/>
    <col min="13" max="13" width="8.140625" style="3" customWidth="1"/>
    <col min="14" max="14" width="31.421875" style="3" customWidth="1"/>
    <col min="15" max="15" width="28.421875" style="3" customWidth="1"/>
    <col min="16" max="16" width="28.8515625" style="3" customWidth="1"/>
    <col min="17" max="17" width="29.8515625" style="3" customWidth="1"/>
    <col min="18" max="16384" width="9.140625" style="3" customWidth="1"/>
  </cols>
  <sheetData>
    <row r="1" spans="2:17" ht="36.75" customHeight="1">
      <c r="B1" s="13" t="s">
        <v>20</v>
      </c>
      <c r="C1" s="1"/>
      <c r="D1" s="4"/>
      <c r="E1" s="4"/>
      <c r="F1" s="4"/>
      <c r="G1" s="4"/>
      <c r="H1" s="4"/>
      <c r="I1" s="4"/>
      <c r="J1" s="4"/>
      <c r="K1" s="4"/>
      <c r="L1" s="2"/>
      <c r="M1" s="4"/>
      <c r="N1" s="4"/>
      <c r="O1" s="4"/>
      <c r="P1" s="4"/>
      <c r="Q1" s="26" t="s">
        <v>26</v>
      </c>
    </row>
    <row r="2" spans="2:17" ht="23.25">
      <c r="B2" s="13" t="s">
        <v>21</v>
      </c>
      <c r="C2" s="1"/>
      <c r="D2" s="4"/>
      <c r="E2" s="4"/>
      <c r="F2" s="4"/>
      <c r="G2" s="4"/>
      <c r="H2" s="4"/>
      <c r="I2" s="4"/>
      <c r="J2" s="4"/>
      <c r="K2" s="4"/>
      <c r="L2" s="2"/>
      <c r="M2" s="4"/>
      <c r="N2" s="4"/>
      <c r="O2" s="4"/>
      <c r="P2" s="4"/>
      <c r="Q2" s="26" t="s">
        <v>0</v>
      </c>
    </row>
    <row r="3" spans="2:17" ht="29.25" customHeight="1">
      <c r="B3" s="10"/>
      <c r="C3" s="11"/>
      <c r="D3" s="34" t="s">
        <v>1</v>
      </c>
      <c r="E3" s="34"/>
      <c r="F3" s="34"/>
      <c r="G3" s="34"/>
      <c r="H3" s="11"/>
      <c r="I3" s="34" t="s">
        <v>16</v>
      </c>
      <c r="J3" s="34"/>
      <c r="K3" s="34"/>
      <c r="L3" s="34"/>
      <c r="M3" s="11"/>
      <c r="N3" s="34" t="s">
        <v>18</v>
      </c>
      <c r="O3" s="34"/>
      <c r="P3" s="34"/>
      <c r="Q3" s="35"/>
    </row>
    <row r="4" spans="2:17" ht="29.25" customHeight="1">
      <c r="B4" s="12"/>
      <c r="C4" s="13"/>
      <c r="D4" s="36" t="s">
        <v>2</v>
      </c>
      <c r="E4" s="36"/>
      <c r="F4" s="36"/>
      <c r="G4" s="36"/>
      <c r="H4" s="13"/>
      <c r="I4" s="36" t="s">
        <v>17</v>
      </c>
      <c r="J4" s="36"/>
      <c r="K4" s="36"/>
      <c r="L4" s="36"/>
      <c r="M4" s="13"/>
      <c r="N4" s="36" t="s">
        <v>19</v>
      </c>
      <c r="O4" s="36"/>
      <c r="P4" s="36"/>
      <c r="Q4" s="37"/>
    </row>
    <row r="5" spans="2:17" ht="29.25" customHeight="1">
      <c r="B5" s="12"/>
      <c r="C5" s="13"/>
      <c r="D5" s="14" t="s">
        <v>3</v>
      </c>
      <c r="E5" s="14" t="s">
        <v>4</v>
      </c>
      <c r="F5" s="14" t="s">
        <v>5</v>
      </c>
      <c r="G5" s="14" t="s">
        <v>6</v>
      </c>
      <c r="H5" s="15"/>
      <c r="I5" s="14" t="s">
        <v>3</v>
      </c>
      <c r="J5" s="14" t="s">
        <v>4</v>
      </c>
      <c r="K5" s="14" t="s">
        <v>5</v>
      </c>
      <c r="L5" s="14" t="s">
        <v>6</v>
      </c>
      <c r="M5" s="15"/>
      <c r="N5" s="14" t="s">
        <v>3</v>
      </c>
      <c r="O5" s="14" t="s">
        <v>4</v>
      </c>
      <c r="P5" s="14" t="s">
        <v>5</v>
      </c>
      <c r="Q5" s="31" t="s">
        <v>6</v>
      </c>
    </row>
    <row r="6" spans="2:17" ht="29.25" customHeight="1">
      <c r="B6" s="16"/>
      <c r="C6" s="17"/>
      <c r="D6" s="18" t="s">
        <v>7</v>
      </c>
      <c r="E6" s="18" t="s">
        <v>8</v>
      </c>
      <c r="F6" s="18" t="s">
        <v>9</v>
      </c>
      <c r="G6" s="18" t="s">
        <v>10</v>
      </c>
      <c r="H6" s="18"/>
      <c r="I6" s="18" t="s">
        <v>7</v>
      </c>
      <c r="J6" s="18" t="s">
        <v>8</v>
      </c>
      <c r="K6" s="18" t="s">
        <v>9</v>
      </c>
      <c r="L6" s="18" t="s">
        <v>10</v>
      </c>
      <c r="M6" s="18"/>
      <c r="N6" s="18" t="s">
        <v>7</v>
      </c>
      <c r="O6" s="18" t="s">
        <v>8</v>
      </c>
      <c r="P6" s="18" t="s">
        <v>9</v>
      </c>
      <c r="Q6" s="32" t="s">
        <v>10</v>
      </c>
    </row>
    <row r="7" spans="2:17" ht="29.25" customHeight="1">
      <c r="B7" s="12">
        <v>2002</v>
      </c>
      <c r="C7" s="15"/>
      <c r="D7" s="19">
        <f>+SUM(D22:D25)</f>
        <v>38046</v>
      </c>
      <c r="E7" s="19">
        <f aca="true" t="shared" si="0" ref="E7:Q7">+SUM(E22:E25)</f>
        <v>389</v>
      </c>
      <c r="F7" s="19">
        <f t="shared" si="0"/>
        <v>27550</v>
      </c>
      <c r="G7" s="19">
        <f t="shared" si="0"/>
        <v>10107</v>
      </c>
      <c r="H7" s="19"/>
      <c r="I7" s="19">
        <f t="shared" si="0"/>
        <v>22434.567</v>
      </c>
      <c r="J7" s="19">
        <f t="shared" si="0"/>
        <v>469.662</v>
      </c>
      <c r="K7" s="19">
        <f t="shared" si="0"/>
        <v>15227.044000000002</v>
      </c>
      <c r="L7" s="19">
        <f t="shared" si="0"/>
        <v>6737.861000000001</v>
      </c>
      <c r="M7" s="19"/>
      <c r="N7" s="19">
        <f t="shared" si="0"/>
        <v>5386756.598</v>
      </c>
      <c r="O7" s="19">
        <f t="shared" si="0"/>
        <v>117648.05999999998</v>
      </c>
      <c r="P7" s="19">
        <f t="shared" si="0"/>
        <v>3579794.522</v>
      </c>
      <c r="Q7" s="20">
        <f t="shared" si="0"/>
        <v>1689314.016</v>
      </c>
    </row>
    <row r="8" spans="2:17" ht="29.25" customHeight="1">
      <c r="B8" s="12">
        <v>2003</v>
      </c>
      <c r="C8" s="15"/>
      <c r="D8" s="19">
        <f>+SUM(D26:D29)</f>
        <v>35692</v>
      </c>
      <c r="E8" s="19">
        <f aca="true" t="shared" si="1" ref="E8:Q8">+SUM(E26:E29)</f>
        <v>1616</v>
      </c>
      <c r="F8" s="19">
        <f t="shared" si="1"/>
        <v>24416</v>
      </c>
      <c r="G8" s="19">
        <f t="shared" si="1"/>
        <v>9660</v>
      </c>
      <c r="H8" s="19"/>
      <c r="I8" s="19">
        <f t="shared" si="1"/>
        <v>23468.61</v>
      </c>
      <c r="J8" s="19">
        <f t="shared" si="1"/>
        <v>957.248</v>
      </c>
      <c r="K8" s="19">
        <f t="shared" si="1"/>
        <v>15495.672999999999</v>
      </c>
      <c r="L8" s="19">
        <f t="shared" si="1"/>
        <v>7015.689</v>
      </c>
      <c r="M8" s="19"/>
      <c r="N8" s="19">
        <f t="shared" si="1"/>
        <v>6802434.620999999</v>
      </c>
      <c r="O8" s="19">
        <f t="shared" si="1"/>
        <v>285701.309</v>
      </c>
      <c r="P8" s="19">
        <f t="shared" si="1"/>
        <v>4407686.416999999</v>
      </c>
      <c r="Q8" s="20">
        <f t="shared" si="1"/>
        <v>2109046.895</v>
      </c>
    </row>
    <row r="9" spans="2:17" ht="29.25" customHeight="1">
      <c r="B9" s="12">
        <v>2004</v>
      </c>
      <c r="C9" s="15"/>
      <c r="D9" s="19">
        <f>+SUM(D30:D33)</f>
        <v>35101</v>
      </c>
      <c r="E9" s="19">
        <f aca="true" t="shared" si="2" ref="E9:Q9">+SUM(E30:E33)</f>
        <v>486</v>
      </c>
      <c r="F9" s="19">
        <f t="shared" si="2"/>
        <v>27023</v>
      </c>
      <c r="G9" s="19">
        <f t="shared" si="2"/>
        <v>7592</v>
      </c>
      <c r="H9" s="19"/>
      <c r="I9" s="19">
        <f t="shared" si="2"/>
        <v>23294.970999999998</v>
      </c>
      <c r="J9" s="19">
        <f t="shared" si="2"/>
        <v>418.83799999999997</v>
      </c>
      <c r="K9" s="19">
        <f t="shared" si="2"/>
        <v>16543.661</v>
      </c>
      <c r="L9" s="19">
        <f t="shared" si="2"/>
        <v>6332.472</v>
      </c>
      <c r="M9" s="19"/>
      <c r="N9" s="19">
        <f t="shared" si="2"/>
        <v>7666126.502</v>
      </c>
      <c r="O9" s="19">
        <f t="shared" si="2"/>
        <v>145651.419</v>
      </c>
      <c r="P9" s="19">
        <f t="shared" si="2"/>
        <v>5351740.965</v>
      </c>
      <c r="Q9" s="20">
        <f t="shared" si="2"/>
        <v>2168734.1180000002</v>
      </c>
    </row>
    <row r="10" spans="2:17" ht="29.25" customHeight="1">
      <c r="B10" s="12">
        <v>2005</v>
      </c>
      <c r="C10" s="15"/>
      <c r="D10" s="19">
        <f>+SUM(D34:D37)</f>
        <v>52372</v>
      </c>
      <c r="E10" s="19">
        <f aca="true" t="shared" si="3" ref="E10:Q10">+SUM(E34:E37)</f>
        <v>547</v>
      </c>
      <c r="F10" s="19">
        <f t="shared" si="3"/>
        <v>40406</v>
      </c>
      <c r="G10" s="19">
        <f t="shared" si="3"/>
        <v>11419</v>
      </c>
      <c r="H10" s="19"/>
      <c r="I10" s="19">
        <f t="shared" si="3"/>
        <v>36365.523</v>
      </c>
      <c r="J10" s="19">
        <f t="shared" si="3"/>
        <v>1193.7910000000002</v>
      </c>
      <c r="K10" s="19">
        <f t="shared" si="3"/>
        <v>27202.295000000002</v>
      </c>
      <c r="L10" s="19">
        <f t="shared" si="3"/>
        <v>7969.437</v>
      </c>
      <c r="M10" s="19"/>
      <c r="N10" s="19">
        <f t="shared" si="3"/>
        <v>13201917.703000002</v>
      </c>
      <c r="O10" s="19">
        <f t="shared" si="3"/>
        <v>454129.748</v>
      </c>
      <c r="P10" s="19">
        <f t="shared" si="3"/>
        <v>9762062.51</v>
      </c>
      <c r="Q10" s="20">
        <f t="shared" si="3"/>
        <v>2985725.4450000003</v>
      </c>
    </row>
    <row r="11" spans="2:17" ht="29.25" customHeight="1">
      <c r="B11" s="12">
        <v>2006</v>
      </c>
      <c r="C11" s="15"/>
      <c r="D11" s="19">
        <f>+SUM(D38:D41)</f>
        <v>61860</v>
      </c>
      <c r="E11" s="19">
        <f aca="true" t="shared" si="4" ref="E11:Q11">+SUM(E38:E41)</f>
        <v>1041</v>
      </c>
      <c r="F11" s="19">
        <f t="shared" si="4"/>
        <v>53968</v>
      </c>
      <c r="G11" s="19">
        <f t="shared" si="4"/>
        <v>6851</v>
      </c>
      <c r="H11" s="19"/>
      <c r="I11" s="19">
        <f t="shared" si="4"/>
        <v>42497.967000000004</v>
      </c>
      <c r="J11" s="19">
        <f t="shared" si="4"/>
        <v>2427.925</v>
      </c>
      <c r="K11" s="19">
        <f t="shared" si="4"/>
        <v>34534.768</v>
      </c>
      <c r="L11" s="19">
        <f t="shared" si="4"/>
        <v>5535.273999999999</v>
      </c>
      <c r="M11" s="19"/>
      <c r="N11" s="19">
        <f t="shared" si="4"/>
        <v>18576043.990000002</v>
      </c>
      <c r="O11" s="19">
        <f t="shared" si="4"/>
        <v>1144564.549</v>
      </c>
      <c r="P11" s="19">
        <f t="shared" si="4"/>
        <v>14965116.405000001</v>
      </c>
      <c r="Q11" s="20">
        <f t="shared" si="4"/>
        <v>2466363.036</v>
      </c>
    </row>
    <row r="12" spans="2:17" ht="29.25" customHeight="1">
      <c r="B12" s="12">
        <v>2007</v>
      </c>
      <c r="C12" s="15"/>
      <c r="D12" s="19">
        <f>+SUM(D42:D45)</f>
        <v>56548</v>
      </c>
      <c r="E12" s="19">
        <f aca="true" t="shared" si="5" ref="E12:Q12">+SUM(E42:E45)</f>
        <v>922</v>
      </c>
      <c r="F12" s="19">
        <f t="shared" si="5"/>
        <v>51428</v>
      </c>
      <c r="G12" s="19">
        <f t="shared" si="5"/>
        <v>4198</v>
      </c>
      <c r="H12" s="19"/>
      <c r="I12" s="19">
        <f t="shared" si="5"/>
        <v>47067.846000000005</v>
      </c>
      <c r="J12" s="19">
        <f t="shared" si="5"/>
        <v>3113.4480000000003</v>
      </c>
      <c r="K12" s="19">
        <f t="shared" si="5"/>
        <v>38750.713</v>
      </c>
      <c r="L12" s="19">
        <f t="shared" si="5"/>
        <v>5203.6849999999995</v>
      </c>
      <c r="M12" s="19"/>
      <c r="N12" s="19">
        <f t="shared" si="5"/>
        <v>22534605.287</v>
      </c>
      <c r="O12" s="19">
        <f t="shared" si="5"/>
        <v>1591001.855</v>
      </c>
      <c r="P12" s="19">
        <f t="shared" si="5"/>
        <v>18439658.292000003</v>
      </c>
      <c r="Q12" s="20">
        <f t="shared" si="5"/>
        <v>2503945.1399999997</v>
      </c>
    </row>
    <row r="13" spans="2:17" ht="29.25" customHeight="1">
      <c r="B13" s="12">
        <v>2008</v>
      </c>
      <c r="C13" s="15"/>
      <c r="D13" s="19">
        <f>+SUM(D46:D49)</f>
        <v>63851</v>
      </c>
      <c r="E13" s="19">
        <f aca="true" t="shared" si="6" ref="E13:Q13">+SUM(E46:E49)</f>
        <v>2641</v>
      </c>
      <c r="F13" s="19">
        <f t="shared" si="6"/>
        <v>57138</v>
      </c>
      <c r="G13" s="19">
        <f t="shared" si="6"/>
        <v>4072</v>
      </c>
      <c r="H13" s="19"/>
      <c r="I13" s="19">
        <f t="shared" si="6"/>
        <v>51930.81399999999</v>
      </c>
      <c r="J13" s="19">
        <f t="shared" si="6"/>
        <v>5219.168</v>
      </c>
      <c r="K13" s="19">
        <f t="shared" si="6"/>
        <v>41672.076</v>
      </c>
      <c r="L13" s="19">
        <f t="shared" si="6"/>
        <v>5039.57</v>
      </c>
      <c r="M13" s="19"/>
      <c r="N13" s="19">
        <f t="shared" si="6"/>
        <v>28861969.816999998</v>
      </c>
      <c r="O13" s="19">
        <f t="shared" si="6"/>
        <v>3010009.61</v>
      </c>
      <c r="P13" s="19">
        <f t="shared" si="6"/>
        <v>22984148.163000003</v>
      </c>
      <c r="Q13" s="20">
        <f t="shared" si="6"/>
        <v>2867812.0439999998</v>
      </c>
    </row>
    <row r="14" spans="2:17" ht="29.25" customHeight="1">
      <c r="B14" s="12">
        <v>2009</v>
      </c>
      <c r="C14" s="15"/>
      <c r="D14" s="19">
        <f>+SUM(D50:D53)</f>
        <v>67228</v>
      </c>
      <c r="E14" s="19">
        <f aca="true" t="shared" si="7" ref="E14:Q14">+SUM(E50:E53)</f>
        <v>4175</v>
      </c>
      <c r="F14" s="19">
        <f t="shared" si="7"/>
        <v>58744</v>
      </c>
      <c r="G14" s="19">
        <f t="shared" si="7"/>
        <v>4309</v>
      </c>
      <c r="H14" s="19"/>
      <c r="I14" s="19">
        <f t="shared" si="7"/>
        <v>59529.21</v>
      </c>
      <c r="J14" s="19">
        <f t="shared" si="7"/>
        <v>8243.386</v>
      </c>
      <c r="K14" s="19">
        <f t="shared" si="7"/>
        <v>45834.356</v>
      </c>
      <c r="L14" s="19">
        <f t="shared" si="7"/>
        <v>5451.468</v>
      </c>
      <c r="M14" s="19"/>
      <c r="N14" s="19">
        <f t="shared" si="7"/>
        <v>31213969.755000003</v>
      </c>
      <c r="O14" s="19">
        <f t="shared" si="7"/>
        <v>4518964.919</v>
      </c>
      <c r="P14" s="19">
        <f t="shared" si="7"/>
        <v>23844917.748000003</v>
      </c>
      <c r="Q14" s="20">
        <f t="shared" si="7"/>
        <v>2850087.0879999995</v>
      </c>
    </row>
    <row r="15" spans="2:17" ht="29.25" customHeight="1">
      <c r="B15" s="12">
        <v>2010</v>
      </c>
      <c r="C15" s="15"/>
      <c r="D15" s="19">
        <f>+SUM(D54:D57)</f>
        <v>70759</v>
      </c>
      <c r="E15" s="19">
        <f aca="true" t="shared" si="8" ref="E15:Q15">+SUM(E54:E57)</f>
        <v>3329</v>
      </c>
      <c r="F15" s="19">
        <f t="shared" si="8"/>
        <v>62568</v>
      </c>
      <c r="G15" s="19">
        <f t="shared" si="8"/>
        <v>4862</v>
      </c>
      <c r="H15" s="19"/>
      <c r="I15" s="19">
        <f t="shared" si="8"/>
        <v>63149.14700000001</v>
      </c>
      <c r="J15" s="19">
        <f t="shared" si="8"/>
        <v>7184.633</v>
      </c>
      <c r="K15" s="19">
        <f t="shared" si="8"/>
        <v>50071.462</v>
      </c>
      <c r="L15" s="19">
        <f t="shared" si="8"/>
        <v>5893.052</v>
      </c>
      <c r="M15" s="19"/>
      <c r="N15" s="19">
        <f t="shared" si="8"/>
        <v>35452749.948</v>
      </c>
      <c r="O15" s="19">
        <f t="shared" si="8"/>
        <v>4250319.277000001</v>
      </c>
      <c r="P15" s="19">
        <f t="shared" si="8"/>
        <v>27929248.868</v>
      </c>
      <c r="Q15" s="20">
        <f t="shared" si="8"/>
        <v>3273181.8030000003</v>
      </c>
    </row>
    <row r="16" spans="2:17" ht="29.25" customHeight="1">
      <c r="B16" s="12">
        <v>2011</v>
      </c>
      <c r="C16" s="15"/>
      <c r="D16" s="19">
        <f>+SUM(D58:D61)</f>
        <v>85481</v>
      </c>
      <c r="E16" s="19">
        <f aca="true" t="shared" si="9" ref="E16:Q16">+SUM(E58:E61)</f>
        <v>2731</v>
      </c>
      <c r="F16" s="19">
        <f t="shared" si="9"/>
        <v>79139</v>
      </c>
      <c r="G16" s="19">
        <f t="shared" si="9"/>
        <v>3611</v>
      </c>
      <c r="H16" s="19"/>
      <c r="I16" s="19">
        <f t="shared" si="9"/>
        <v>80457.217</v>
      </c>
      <c r="J16" s="19">
        <f t="shared" si="9"/>
        <v>5596.4310000000005</v>
      </c>
      <c r="K16" s="19">
        <f t="shared" si="9"/>
        <v>70168.42499999999</v>
      </c>
      <c r="L16" s="19">
        <f t="shared" si="9"/>
        <v>4692.361</v>
      </c>
      <c r="M16" s="19"/>
      <c r="N16" s="19">
        <f t="shared" si="9"/>
        <v>51567404.473000005</v>
      </c>
      <c r="O16" s="19">
        <f t="shared" si="9"/>
        <v>3745939.1410000003</v>
      </c>
      <c r="P16" s="19">
        <f t="shared" si="9"/>
        <v>44875588.097</v>
      </c>
      <c r="Q16" s="20">
        <f t="shared" si="9"/>
        <v>2945877.2350000003</v>
      </c>
    </row>
    <row r="17" spans="2:17" ht="29.25" customHeight="1">
      <c r="B17" s="12">
        <v>2012</v>
      </c>
      <c r="C17" s="15"/>
      <c r="D17" s="19">
        <f>+SUM(D62:D65)</f>
        <v>82325</v>
      </c>
      <c r="E17" s="19">
        <f aca="true" t="shared" si="10" ref="E17:Q17">+SUM(E62:E65)</f>
        <v>2626</v>
      </c>
      <c r="F17" s="19">
        <f t="shared" si="10"/>
        <v>77556</v>
      </c>
      <c r="G17" s="19">
        <f t="shared" si="10"/>
        <v>2143</v>
      </c>
      <c r="H17" s="19"/>
      <c r="I17" s="19">
        <f t="shared" si="10"/>
        <v>78280.17000000001</v>
      </c>
      <c r="J17" s="19">
        <f t="shared" si="10"/>
        <v>6365.5650000000005</v>
      </c>
      <c r="K17" s="19">
        <f t="shared" si="10"/>
        <v>69559.189</v>
      </c>
      <c r="L17" s="19">
        <f t="shared" si="10"/>
        <v>2355.4159999999997</v>
      </c>
      <c r="M17" s="19"/>
      <c r="N17" s="19">
        <f t="shared" si="10"/>
        <v>52743068.436</v>
      </c>
      <c r="O17" s="19">
        <f t="shared" si="10"/>
        <v>4548209.68</v>
      </c>
      <c r="P17" s="19">
        <f t="shared" si="10"/>
        <v>46639267.824999996</v>
      </c>
      <c r="Q17" s="20">
        <f t="shared" si="10"/>
        <v>1555590.931</v>
      </c>
    </row>
    <row r="18" spans="2:17" ht="29.25" customHeight="1">
      <c r="B18" s="12">
        <v>2013</v>
      </c>
      <c r="C18" s="15"/>
      <c r="D18" s="19">
        <f>+SUM(D66:D69)</f>
        <v>99936</v>
      </c>
      <c r="E18" s="19">
        <f>+SUM(E66:E69)</f>
        <v>2390</v>
      </c>
      <c r="F18" s="19">
        <f>+SUM(F66:F69)</f>
        <v>95153</v>
      </c>
      <c r="G18" s="19">
        <f>+SUM(G66:G69)</f>
        <v>2393</v>
      </c>
      <c r="H18" s="19"/>
      <c r="I18" s="19">
        <f>+SUM(I66:I69)</f>
        <v>100338.81000000001</v>
      </c>
      <c r="J18" s="19">
        <f>+SUM(J66:J69)</f>
        <v>6827.11</v>
      </c>
      <c r="K18" s="19">
        <f>+SUM(K66:K69)</f>
        <v>90215.12999999999</v>
      </c>
      <c r="L18" s="19">
        <f>+SUM(L66:L69)</f>
        <v>3296.5699999999997</v>
      </c>
      <c r="M18" s="19"/>
      <c r="N18" s="19">
        <f>+SUM(N66:N69)</f>
        <v>71720731.19600001</v>
      </c>
      <c r="O18" s="19">
        <f>+SUM(O66:O69)</f>
        <v>5098152.2809999995</v>
      </c>
      <c r="P18" s="19">
        <f>+SUM(P66:P69)</f>
        <v>64299952.905</v>
      </c>
      <c r="Q18" s="20">
        <f>+SUM(Q66:Q69)</f>
        <v>2322626.01</v>
      </c>
    </row>
    <row r="19" spans="2:17" ht="29.25" customHeight="1">
      <c r="B19" s="12">
        <v>2014</v>
      </c>
      <c r="C19" s="15"/>
      <c r="D19" s="19">
        <f>+SUM(D70:D73)</f>
        <v>103531</v>
      </c>
      <c r="E19" s="19">
        <f>+SUM(E70:E73)</f>
        <v>2523</v>
      </c>
      <c r="F19" s="19">
        <f>+SUM(F70:F73)</f>
        <v>98682</v>
      </c>
      <c r="G19" s="19">
        <f>+SUM(G70:G73)</f>
        <v>2326</v>
      </c>
      <c r="H19" s="19"/>
      <c r="I19" s="19">
        <f>+SUM(I70:I73)</f>
        <v>113469.612</v>
      </c>
      <c r="J19" s="19">
        <f>+SUM(J70:J73)</f>
        <v>7486.581</v>
      </c>
      <c r="K19" s="19">
        <f>+SUM(K70:K73)</f>
        <v>102966.541</v>
      </c>
      <c r="L19" s="19">
        <f>+SUM(L70:L73)</f>
        <v>3016.49</v>
      </c>
      <c r="M19" s="19"/>
      <c r="N19" s="19">
        <f>+SUM(N70:N73)</f>
        <v>89503447.037</v>
      </c>
      <c r="O19" s="19">
        <f>+SUM(O70:O73)</f>
        <v>6176502.873</v>
      </c>
      <c r="P19" s="19">
        <f>+SUM(P70:P73)</f>
        <v>81002816.11500001</v>
      </c>
      <c r="Q19" s="19">
        <f>+SUM(Q70:Q73)</f>
        <v>2324128.049</v>
      </c>
    </row>
    <row r="20" spans="2:17" ht="29.25" customHeight="1">
      <c r="B20" s="12">
        <v>2015</v>
      </c>
      <c r="C20" s="15"/>
      <c r="D20" s="19">
        <v>95413</v>
      </c>
      <c r="E20" s="19">
        <v>3484</v>
      </c>
      <c r="F20" s="19">
        <v>89169</v>
      </c>
      <c r="G20" s="19">
        <v>2760</v>
      </c>
      <c r="H20" s="19"/>
      <c r="I20" s="19">
        <v>112409</v>
      </c>
      <c r="J20" s="19">
        <v>9663</v>
      </c>
      <c r="K20" s="19">
        <v>99673</v>
      </c>
      <c r="L20" s="19">
        <v>3073</v>
      </c>
      <c r="M20" s="19"/>
      <c r="N20" s="19">
        <v>91087596</v>
      </c>
      <c r="O20" s="19">
        <v>7415197</v>
      </c>
      <c r="P20" s="19">
        <v>84192695</v>
      </c>
      <c r="Q20" s="20">
        <v>2479703</v>
      </c>
    </row>
    <row r="21" spans="2:17" ht="29.25" customHeight="1">
      <c r="B21" s="12"/>
      <c r="C21" s="1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</row>
    <row r="22" spans="2:22" ht="29.25" customHeight="1" hidden="1">
      <c r="B22" s="12">
        <v>2002</v>
      </c>
      <c r="C22" s="15" t="s">
        <v>11</v>
      </c>
      <c r="D22" s="19">
        <f>SUM(E22:G22)</f>
        <v>6093</v>
      </c>
      <c r="E22" s="19">
        <v>154</v>
      </c>
      <c r="F22" s="19">
        <v>4222</v>
      </c>
      <c r="G22" s="19">
        <v>1717</v>
      </c>
      <c r="H22" s="19"/>
      <c r="I22" s="19">
        <f>SUM(J22:L22)</f>
        <v>4495.728</v>
      </c>
      <c r="J22" s="19">
        <v>205.56</v>
      </c>
      <c r="K22" s="19">
        <v>2743.708</v>
      </c>
      <c r="L22" s="19">
        <v>1546.46</v>
      </c>
      <c r="M22" s="19"/>
      <c r="N22" s="19">
        <f>SUM(O22:Q22)</f>
        <v>963233.099</v>
      </c>
      <c r="O22" s="19">
        <v>47757.812</v>
      </c>
      <c r="P22" s="19">
        <v>571691.419</v>
      </c>
      <c r="Q22" s="20">
        <v>343783.868</v>
      </c>
      <c r="S22" s="6"/>
      <c r="T22" s="6"/>
      <c r="U22" s="6"/>
      <c r="V22" s="7"/>
    </row>
    <row r="23" spans="2:22" ht="29.25" customHeight="1" hidden="1">
      <c r="B23" s="12"/>
      <c r="C23" s="15" t="s">
        <v>12</v>
      </c>
      <c r="D23" s="19">
        <f aca="true" t="shared" si="11" ref="D23:D71">SUM(E23:G23)</f>
        <v>7806</v>
      </c>
      <c r="E23" s="19">
        <v>59</v>
      </c>
      <c r="F23" s="19">
        <v>5681</v>
      </c>
      <c r="G23" s="19">
        <v>2066</v>
      </c>
      <c r="H23" s="19"/>
      <c r="I23" s="19">
        <f aca="true" t="shared" si="12" ref="I23:I71">SUM(J23:L23)</f>
        <v>4242.371</v>
      </c>
      <c r="J23" s="19">
        <v>115.616</v>
      </c>
      <c r="K23" s="19">
        <v>2939.913</v>
      </c>
      <c r="L23" s="19">
        <v>1186.842</v>
      </c>
      <c r="M23" s="19"/>
      <c r="N23" s="19">
        <f aca="true" t="shared" si="13" ref="N23:N71">SUM(O23:Q23)</f>
        <v>982240.89</v>
      </c>
      <c r="O23" s="19">
        <v>30764.959</v>
      </c>
      <c r="P23" s="19">
        <v>661469.259</v>
      </c>
      <c r="Q23" s="20">
        <v>290006.672</v>
      </c>
      <c r="S23" s="6"/>
      <c r="T23" s="6"/>
      <c r="U23" s="6"/>
      <c r="V23" s="7"/>
    </row>
    <row r="24" spans="2:22" ht="29.25" customHeight="1" hidden="1">
      <c r="B24" s="12"/>
      <c r="C24" s="15" t="s">
        <v>13</v>
      </c>
      <c r="D24" s="19">
        <f t="shared" si="11"/>
        <v>8813</v>
      </c>
      <c r="E24" s="19">
        <v>77</v>
      </c>
      <c r="F24" s="19">
        <v>6802</v>
      </c>
      <c r="G24" s="19">
        <v>1934</v>
      </c>
      <c r="H24" s="19"/>
      <c r="I24" s="19">
        <f t="shared" si="12"/>
        <v>4470.986</v>
      </c>
      <c r="J24" s="19">
        <v>30.531</v>
      </c>
      <c r="K24" s="19">
        <v>3481.211</v>
      </c>
      <c r="L24" s="19">
        <v>959.244</v>
      </c>
      <c r="M24" s="19"/>
      <c r="N24" s="19">
        <f t="shared" si="13"/>
        <v>1076369.421</v>
      </c>
      <c r="O24" s="19">
        <v>7823.385</v>
      </c>
      <c r="P24" s="19">
        <v>822531.977</v>
      </c>
      <c r="Q24" s="20">
        <v>246014.059</v>
      </c>
      <c r="S24" s="6"/>
      <c r="T24" s="6"/>
      <c r="U24" s="6"/>
      <c r="V24" s="7"/>
    </row>
    <row r="25" spans="2:22" ht="29.25" customHeight="1" hidden="1">
      <c r="B25" s="12"/>
      <c r="C25" s="15" t="s">
        <v>14</v>
      </c>
      <c r="D25" s="19">
        <f t="shared" si="11"/>
        <v>15334</v>
      </c>
      <c r="E25" s="19">
        <v>99</v>
      </c>
      <c r="F25" s="19">
        <v>10845</v>
      </c>
      <c r="G25" s="19">
        <v>4390</v>
      </c>
      <c r="H25" s="19"/>
      <c r="I25" s="19">
        <f t="shared" si="12"/>
        <v>9225.482</v>
      </c>
      <c r="J25" s="19">
        <v>117.955</v>
      </c>
      <c r="K25" s="19">
        <v>6062.212</v>
      </c>
      <c r="L25" s="19">
        <v>3045.315</v>
      </c>
      <c r="M25" s="19"/>
      <c r="N25" s="19">
        <f t="shared" si="13"/>
        <v>2364913.188</v>
      </c>
      <c r="O25" s="19">
        <v>31301.904</v>
      </c>
      <c r="P25" s="19">
        <v>1524101.867</v>
      </c>
      <c r="Q25" s="20">
        <v>809509.417</v>
      </c>
      <c r="S25" s="6"/>
      <c r="T25" s="6"/>
      <c r="U25" s="6"/>
      <c r="V25" s="7"/>
    </row>
    <row r="26" spans="2:22" ht="29.25" customHeight="1" hidden="1">
      <c r="B26" s="12">
        <v>2003</v>
      </c>
      <c r="C26" s="15" t="s">
        <v>11</v>
      </c>
      <c r="D26" s="19">
        <f t="shared" si="11"/>
        <v>7025</v>
      </c>
      <c r="E26" s="19">
        <v>275</v>
      </c>
      <c r="F26" s="19">
        <v>4151</v>
      </c>
      <c r="G26" s="19">
        <v>2599</v>
      </c>
      <c r="H26" s="19"/>
      <c r="I26" s="19">
        <f t="shared" si="12"/>
        <v>5352.59</v>
      </c>
      <c r="J26" s="19">
        <v>433.993</v>
      </c>
      <c r="K26" s="19">
        <v>3203.875</v>
      </c>
      <c r="L26" s="19">
        <v>1714.722</v>
      </c>
      <c r="M26" s="19"/>
      <c r="N26" s="19">
        <f t="shared" si="13"/>
        <v>1508826.294</v>
      </c>
      <c r="O26" s="19">
        <v>127721.531</v>
      </c>
      <c r="P26" s="19">
        <v>881080.138</v>
      </c>
      <c r="Q26" s="20">
        <v>500024.625</v>
      </c>
      <c r="S26" s="6"/>
      <c r="T26" s="6"/>
      <c r="U26" s="6"/>
      <c r="V26" s="6"/>
    </row>
    <row r="27" spans="2:22" ht="29.25" customHeight="1" hidden="1">
      <c r="B27" s="12"/>
      <c r="C27" s="15" t="s">
        <v>12</v>
      </c>
      <c r="D27" s="19">
        <f t="shared" si="11"/>
        <v>7477</v>
      </c>
      <c r="E27" s="19">
        <v>1051</v>
      </c>
      <c r="F27" s="19">
        <v>4544</v>
      </c>
      <c r="G27" s="19">
        <v>1882</v>
      </c>
      <c r="H27" s="19"/>
      <c r="I27" s="19">
        <f t="shared" si="12"/>
        <v>4685.801</v>
      </c>
      <c r="J27" s="19">
        <v>334.782</v>
      </c>
      <c r="K27" s="19">
        <v>2900.777</v>
      </c>
      <c r="L27" s="19">
        <v>1450.242</v>
      </c>
      <c r="M27" s="19"/>
      <c r="N27" s="19">
        <f t="shared" si="13"/>
        <v>1327243.727</v>
      </c>
      <c r="O27" s="19">
        <v>101869.505</v>
      </c>
      <c r="P27" s="19">
        <v>791859.224</v>
      </c>
      <c r="Q27" s="20">
        <v>433514.998</v>
      </c>
      <c r="S27" s="6"/>
      <c r="T27" s="6"/>
      <c r="U27" s="6"/>
      <c r="V27" s="6"/>
    </row>
    <row r="28" spans="2:22" ht="29.25" customHeight="1" hidden="1">
      <c r="B28" s="12"/>
      <c r="C28" s="15" t="s">
        <v>13</v>
      </c>
      <c r="D28" s="19">
        <f t="shared" si="11"/>
        <v>7502</v>
      </c>
      <c r="E28" s="19">
        <v>178</v>
      </c>
      <c r="F28" s="19">
        <v>5918</v>
      </c>
      <c r="G28" s="19">
        <v>1406</v>
      </c>
      <c r="H28" s="19"/>
      <c r="I28" s="19">
        <f t="shared" si="12"/>
        <v>4344.133</v>
      </c>
      <c r="J28" s="19">
        <v>105.123</v>
      </c>
      <c r="K28" s="19">
        <v>3329.113</v>
      </c>
      <c r="L28" s="19">
        <v>909.897</v>
      </c>
      <c r="M28" s="19"/>
      <c r="N28" s="19">
        <f t="shared" si="13"/>
        <v>1234477.8220000002</v>
      </c>
      <c r="O28" s="19">
        <v>30055.385</v>
      </c>
      <c r="P28" s="19">
        <v>939448.246</v>
      </c>
      <c r="Q28" s="20">
        <v>264974.191</v>
      </c>
      <c r="S28" s="6"/>
      <c r="T28" s="6"/>
      <c r="U28" s="6"/>
      <c r="V28" s="6"/>
    </row>
    <row r="29" spans="2:22" ht="29.25" customHeight="1" hidden="1">
      <c r="B29" s="12"/>
      <c r="C29" s="15" t="s">
        <v>14</v>
      </c>
      <c r="D29" s="19">
        <f t="shared" si="11"/>
        <v>13688</v>
      </c>
      <c r="E29" s="19">
        <v>112</v>
      </c>
      <c r="F29" s="19">
        <v>9803</v>
      </c>
      <c r="G29" s="19">
        <v>3773</v>
      </c>
      <c r="H29" s="19"/>
      <c r="I29" s="19">
        <f t="shared" si="12"/>
        <v>9086.086000000001</v>
      </c>
      <c r="J29" s="19">
        <v>83.35</v>
      </c>
      <c r="K29" s="19">
        <v>6061.908</v>
      </c>
      <c r="L29" s="19">
        <v>2940.828</v>
      </c>
      <c r="M29" s="19"/>
      <c r="N29" s="19">
        <f t="shared" si="13"/>
        <v>2731886.778</v>
      </c>
      <c r="O29" s="19">
        <v>26054.888</v>
      </c>
      <c r="P29" s="19">
        <v>1795298.809</v>
      </c>
      <c r="Q29" s="20">
        <v>910533.081</v>
      </c>
      <c r="S29" s="6"/>
      <c r="T29" s="6"/>
      <c r="U29" s="6"/>
      <c r="V29" s="6"/>
    </row>
    <row r="30" spans="2:22" ht="29.25" customHeight="1" hidden="1">
      <c r="B30" s="12">
        <v>2004</v>
      </c>
      <c r="C30" s="15" t="s">
        <v>11</v>
      </c>
      <c r="D30" s="19">
        <f t="shared" si="11"/>
        <v>9917</v>
      </c>
      <c r="E30" s="19">
        <v>225</v>
      </c>
      <c r="F30" s="19">
        <v>7082</v>
      </c>
      <c r="G30" s="19">
        <v>2610</v>
      </c>
      <c r="H30" s="19"/>
      <c r="I30" s="19">
        <f t="shared" si="12"/>
        <v>6692.021</v>
      </c>
      <c r="J30" s="19">
        <v>38.422</v>
      </c>
      <c r="K30" s="19">
        <v>4613.269</v>
      </c>
      <c r="L30" s="19">
        <v>2040.33</v>
      </c>
      <c r="M30" s="19"/>
      <c r="N30" s="19">
        <f t="shared" si="13"/>
        <v>2097039.081</v>
      </c>
      <c r="O30" s="19">
        <v>11465.693</v>
      </c>
      <c r="P30" s="19">
        <v>1423402.007</v>
      </c>
      <c r="Q30" s="20">
        <v>662171.381</v>
      </c>
      <c r="S30" s="6"/>
      <c r="T30" s="6"/>
      <c r="U30" s="6"/>
      <c r="V30" s="6"/>
    </row>
    <row r="31" spans="2:22" ht="29.25" customHeight="1" hidden="1">
      <c r="B31" s="12"/>
      <c r="C31" s="15" t="s">
        <v>12</v>
      </c>
      <c r="D31" s="19">
        <f t="shared" si="11"/>
        <v>6005</v>
      </c>
      <c r="E31" s="19">
        <v>2</v>
      </c>
      <c r="F31" s="19">
        <v>4973</v>
      </c>
      <c r="G31" s="19">
        <v>1030</v>
      </c>
      <c r="H31" s="19"/>
      <c r="I31" s="19">
        <f t="shared" si="12"/>
        <v>3787.852</v>
      </c>
      <c r="J31" s="19">
        <v>3.381</v>
      </c>
      <c r="K31" s="19">
        <v>2889.222</v>
      </c>
      <c r="L31" s="19">
        <v>895.249</v>
      </c>
      <c r="M31" s="19"/>
      <c r="N31" s="19">
        <f t="shared" si="13"/>
        <v>1206154.5899999999</v>
      </c>
      <c r="O31" s="19">
        <v>1060.538</v>
      </c>
      <c r="P31" s="19">
        <v>903777.708</v>
      </c>
      <c r="Q31" s="20">
        <v>301316.344</v>
      </c>
      <c r="S31" s="6"/>
      <c r="T31" s="6"/>
      <c r="U31" s="6"/>
      <c r="V31" s="6"/>
    </row>
    <row r="32" spans="2:22" ht="29.25" customHeight="1" hidden="1">
      <c r="B32" s="12"/>
      <c r="C32" s="15" t="s">
        <v>13</v>
      </c>
      <c r="D32" s="19">
        <f t="shared" si="11"/>
        <v>7219</v>
      </c>
      <c r="E32" s="19">
        <v>176</v>
      </c>
      <c r="F32" s="19">
        <v>5911</v>
      </c>
      <c r="G32" s="19">
        <v>1132</v>
      </c>
      <c r="H32" s="19"/>
      <c r="I32" s="19">
        <f t="shared" si="12"/>
        <v>4459.391</v>
      </c>
      <c r="J32" s="19">
        <v>276.137</v>
      </c>
      <c r="K32" s="19">
        <v>3304.225</v>
      </c>
      <c r="L32" s="19">
        <v>879.029</v>
      </c>
      <c r="M32" s="19"/>
      <c r="N32" s="19">
        <f t="shared" si="13"/>
        <v>1479495.4670000002</v>
      </c>
      <c r="O32" s="19">
        <v>97010.668</v>
      </c>
      <c r="P32" s="19">
        <v>1079087.645</v>
      </c>
      <c r="Q32" s="20">
        <v>303397.154</v>
      </c>
      <c r="S32" s="6"/>
      <c r="T32" s="6"/>
      <c r="U32" s="6"/>
      <c r="V32" s="6"/>
    </row>
    <row r="33" spans="2:22" ht="29.25" customHeight="1" hidden="1">
      <c r="B33" s="12"/>
      <c r="C33" s="15" t="s">
        <v>14</v>
      </c>
      <c r="D33" s="19">
        <f t="shared" si="11"/>
        <v>11960</v>
      </c>
      <c r="E33" s="19">
        <v>83</v>
      </c>
      <c r="F33" s="19">
        <v>9057</v>
      </c>
      <c r="G33" s="19">
        <v>2820</v>
      </c>
      <c r="H33" s="19"/>
      <c r="I33" s="19">
        <f t="shared" si="12"/>
        <v>8355.707</v>
      </c>
      <c r="J33" s="19">
        <v>100.898</v>
      </c>
      <c r="K33" s="19">
        <v>5736.945</v>
      </c>
      <c r="L33" s="19">
        <v>2517.864</v>
      </c>
      <c r="M33" s="19"/>
      <c r="N33" s="19">
        <f t="shared" si="13"/>
        <v>2883437.364</v>
      </c>
      <c r="O33" s="19">
        <v>36114.52</v>
      </c>
      <c r="P33" s="19">
        <v>1945473.605</v>
      </c>
      <c r="Q33" s="20">
        <v>901849.239</v>
      </c>
      <c r="S33" s="6"/>
      <c r="T33" s="6"/>
      <c r="U33" s="6"/>
      <c r="V33" s="6"/>
    </row>
    <row r="34" spans="2:22" ht="29.25" customHeight="1" hidden="1">
      <c r="B34" s="12">
        <v>2005</v>
      </c>
      <c r="C34" s="15" t="s">
        <v>11</v>
      </c>
      <c r="D34" s="19">
        <f t="shared" si="11"/>
        <v>7474</v>
      </c>
      <c r="E34" s="19">
        <v>150</v>
      </c>
      <c r="F34" s="19">
        <v>5445</v>
      </c>
      <c r="G34" s="19">
        <v>1879</v>
      </c>
      <c r="H34" s="19"/>
      <c r="I34" s="19">
        <f t="shared" si="12"/>
        <v>5730.597000000001</v>
      </c>
      <c r="J34" s="19">
        <v>236.22</v>
      </c>
      <c r="K34" s="19">
        <v>4068.84</v>
      </c>
      <c r="L34" s="19">
        <v>1425.537</v>
      </c>
      <c r="M34" s="19"/>
      <c r="N34" s="19">
        <f t="shared" si="13"/>
        <v>2016262.253</v>
      </c>
      <c r="O34" s="19">
        <v>90178.236</v>
      </c>
      <c r="P34" s="19">
        <v>1410658.199</v>
      </c>
      <c r="Q34" s="20">
        <v>515425.818</v>
      </c>
      <c r="S34" s="6"/>
      <c r="T34" s="6"/>
      <c r="U34" s="6"/>
      <c r="V34" s="6"/>
    </row>
    <row r="35" spans="2:22" ht="29.25" customHeight="1" hidden="1">
      <c r="B35" s="12"/>
      <c r="C35" s="15" t="s">
        <v>12</v>
      </c>
      <c r="D35" s="19">
        <f t="shared" si="11"/>
        <v>11570</v>
      </c>
      <c r="E35" s="19">
        <v>50</v>
      </c>
      <c r="F35" s="19">
        <v>9102</v>
      </c>
      <c r="G35" s="19">
        <v>2418</v>
      </c>
      <c r="H35" s="19"/>
      <c r="I35" s="19">
        <f t="shared" si="12"/>
        <v>7937.692999999999</v>
      </c>
      <c r="J35" s="19">
        <v>140.46</v>
      </c>
      <c r="K35" s="19">
        <v>6245.413</v>
      </c>
      <c r="L35" s="19">
        <v>1551.82</v>
      </c>
      <c r="M35" s="19"/>
      <c r="N35" s="19">
        <f t="shared" si="13"/>
        <v>2827870.032</v>
      </c>
      <c r="O35" s="19">
        <v>52600.361</v>
      </c>
      <c r="P35" s="19">
        <v>2218223.974</v>
      </c>
      <c r="Q35" s="20">
        <v>557045.697</v>
      </c>
      <c r="S35" s="6"/>
      <c r="T35" s="6"/>
      <c r="U35" s="6"/>
      <c r="V35" s="6"/>
    </row>
    <row r="36" spans="2:22" ht="29.25" customHeight="1" hidden="1">
      <c r="B36" s="12"/>
      <c r="C36" s="15" t="s">
        <v>13</v>
      </c>
      <c r="D36" s="19">
        <f t="shared" si="11"/>
        <v>13392</v>
      </c>
      <c r="E36" s="19">
        <v>130</v>
      </c>
      <c r="F36" s="19">
        <v>11121</v>
      </c>
      <c r="G36" s="19">
        <v>2141</v>
      </c>
      <c r="H36" s="19"/>
      <c r="I36" s="19">
        <f t="shared" si="12"/>
        <v>9059.078</v>
      </c>
      <c r="J36" s="19">
        <v>258.903</v>
      </c>
      <c r="K36" s="19">
        <v>7117.094</v>
      </c>
      <c r="L36" s="19">
        <v>1683.081</v>
      </c>
      <c r="M36" s="19"/>
      <c r="N36" s="19">
        <f t="shared" si="13"/>
        <v>3281555.563</v>
      </c>
      <c r="O36" s="19">
        <v>95830.265</v>
      </c>
      <c r="P36" s="19">
        <v>2559053.447</v>
      </c>
      <c r="Q36" s="20">
        <v>626671.851</v>
      </c>
      <c r="S36" s="6"/>
      <c r="T36" s="6"/>
      <c r="U36" s="6"/>
      <c r="V36" s="6"/>
    </row>
    <row r="37" spans="2:22" ht="29.25" customHeight="1" hidden="1">
      <c r="B37" s="12"/>
      <c r="C37" s="15" t="s">
        <v>14</v>
      </c>
      <c r="D37" s="19">
        <f t="shared" si="11"/>
        <v>19936</v>
      </c>
      <c r="E37" s="19">
        <v>217</v>
      </c>
      <c r="F37" s="19">
        <v>14738</v>
      </c>
      <c r="G37" s="19">
        <v>4981</v>
      </c>
      <c r="H37" s="19"/>
      <c r="I37" s="19">
        <f t="shared" si="12"/>
        <v>13638.155</v>
      </c>
      <c r="J37" s="19">
        <v>558.208</v>
      </c>
      <c r="K37" s="19">
        <v>9770.948</v>
      </c>
      <c r="L37" s="19">
        <v>3308.999</v>
      </c>
      <c r="M37" s="19"/>
      <c r="N37" s="19">
        <f t="shared" si="13"/>
        <v>5076229.855</v>
      </c>
      <c r="O37" s="19">
        <v>215520.886</v>
      </c>
      <c r="P37" s="19">
        <v>3574126.89</v>
      </c>
      <c r="Q37" s="20">
        <v>1286582.079</v>
      </c>
      <c r="S37" s="6"/>
      <c r="T37" s="6"/>
      <c r="U37" s="6"/>
      <c r="V37" s="6"/>
    </row>
    <row r="38" spans="2:22" ht="29.25" customHeight="1" hidden="1">
      <c r="B38" s="12">
        <v>2006</v>
      </c>
      <c r="C38" s="15" t="s">
        <v>11</v>
      </c>
      <c r="D38" s="19">
        <f t="shared" si="11"/>
        <v>10131</v>
      </c>
      <c r="E38" s="19">
        <v>48</v>
      </c>
      <c r="F38" s="19">
        <v>7889</v>
      </c>
      <c r="G38" s="19">
        <v>2194</v>
      </c>
      <c r="H38" s="19"/>
      <c r="I38" s="19">
        <f t="shared" si="12"/>
        <v>6760.842</v>
      </c>
      <c r="J38" s="19">
        <v>150.906</v>
      </c>
      <c r="K38" s="19">
        <v>5664.392</v>
      </c>
      <c r="L38" s="19">
        <v>945.544</v>
      </c>
      <c r="M38" s="19"/>
      <c r="N38" s="19">
        <f t="shared" si="13"/>
        <v>2596290.235</v>
      </c>
      <c r="O38" s="19">
        <v>59383.141</v>
      </c>
      <c r="P38" s="19">
        <v>2177548.524</v>
      </c>
      <c r="Q38" s="20">
        <v>359358.57</v>
      </c>
      <c r="S38" s="6"/>
      <c r="T38" s="6"/>
      <c r="U38" s="6"/>
      <c r="V38" s="6"/>
    </row>
    <row r="39" spans="2:22" ht="29.25" customHeight="1" hidden="1">
      <c r="B39" s="12"/>
      <c r="C39" s="15" t="s">
        <v>12</v>
      </c>
      <c r="D39" s="19">
        <f t="shared" si="11"/>
        <v>13631</v>
      </c>
      <c r="E39" s="19">
        <v>419</v>
      </c>
      <c r="F39" s="19">
        <v>11630</v>
      </c>
      <c r="G39" s="19">
        <v>1582</v>
      </c>
      <c r="H39" s="19"/>
      <c r="I39" s="19">
        <f t="shared" si="12"/>
        <v>9785.438</v>
      </c>
      <c r="J39" s="19">
        <v>901.227</v>
      </c>
      <c r="K39" s="19">
        <v>7554.987</v>
      </c>
      <c r="L39" s="19">
        <v>1329.224</v>
      </c>
      <c r="M39" s="19"/>
      <c r="N39" s="19">
        <f t="shared" si="13"/>
        <v>4283380.634000001</v>
      </c>
      <c r="O39" s="19">
        <v>396702.776</v>
      </c>
      <c r="P39" s="19">
        <v>3278152.387</v>
      </c>
      <c r="Q39" s="20">
        <v>608525.471</v>
      </c>
      <c r="S39" s="6"/>
      <c r="T39" s="6"/>
      <c r="U39" s="6"/>
      <c r="V39" s="6"/>
    </row>
    <row r="40" spans="2:22" ht="29.25" customHeight="1" hidden="1">
      <c r="B40" s="12"/>
      <c r="C40" s="15" t="s">
        <v>13</v>
      </c>
      <c r="D40" s="19">
        <f t="shared" si="11"/>
        <v>16559</v>
      </c>
      <c r="E40" s="19">
        <v>239</v>
      </c>
      <c r="F40" s="19">
        <v>15148</v>
      </c>
      <c r="G40" s="19">
        <v>1172</v>
      </c>
      <c r="H40" s="19"/>
      <c r="I40" s="19">
        <f t="shared" si="12"/>
        <v>10844.283000000001</v>
      </c>
      <c r="J40" s="19">
        <v>434.87</v>
      </c>
      <c r="K40" s="19">
        <v>8985.161</v>
      </c>
      <c r="L40" s="19">
        <v>1424.252</v>
      </c>
      <c r="M40" s="19"/>
      <c r="N40" s="19">
        <f t="shared" si="13"/>
        <v>4813547.446</v>
      </c>
      <c r="O40" s="19">
        <v>211003.85</v>
      </c>
      <c r="P40" s="19">
        <v>3946746.379</v>
      </c>
      <c r="Q40" s="20">
        <v>655797.217</v>
      </c>
      <c r="S40" s="6"/>
      <c r="T40" s="6"/>
      <c r="U40" s="6"/>
      <c r="V40" s="6"/>
    </row>
    <row r="41" spans="2:22" ht="29.25" customHeight="1" hidden="1">
      <c r="B41" s="12"/>
      <c r="C41" s="15" t="s">
        <v>14</v>
      </c>
      <c r="D41" s="19">
        <f t="shared" si="11"/>
        <v>21539</v>
      </c>
      <c r="E41" s="19">
        <v>335</v>
      </c>
      <c r="F41" s="19">
        <v>19301</v>
      </c>
      <c r="G41" s="19">
        <v>1903</v>
      </c>
      <c r="H41" s="19"/>
      <c r="I41" s="19">
        <f t="shared" si="12"/>
        <v>15107.403999999999</v>
      </c>
      <c r="J41" s="19">
        <v>940.922</v>
      </c>
      <c r="K41" s="19">
        <v>12330.228</v>
      </c>
      <c r="L41" s="19">
        <v>1836.254</v>
      </c>
      <c r="M41" s="19"/>
      <c r="N41" s="19">
        <f t="shared" si="13"/>
        <v>6882825.675</v>
      </c>
      <c r="O41" s="19">
        <v>477474.782</v>
      </c>
      <c r="P41" s="19">
        <v>5562669.115</v>
      </c>
      <c r="Q41" s="20">
        <v>842681.778</v>
      </c>
      <c r="S41" s="6"/>
      <c r="T41" s="6"/>
      <c r="U41" s="6"/>
      <c r="V41" s="6"/>
    </row>
    <row r="42" spans="2:22" ht="29.25" customHeight="1" hidden="1">
      <c r="B42" s="12">
        <v>2007</v>
      </c>
      <c r="C42" s="15" t="s">
        <v>11</v>
      </c>
      <c r="D42" s="19">
        <f t="shared" si="11"/>
        <v>11212</v>
      </c>
      <c r="E42" s="19">
        <v>114</v>
      </c>
      <c r="F42" s="19">
        <v>9921</v>
      </c>
      <c r="G42" s="19">
        <v>1177</v>
      </c>
      <c r="H42" s="19"/>
      <c r="I42" s="19">
        <f t="shared" si="12"/>
        <v>9187.367</v>
      </c>
      <c r="J42" s="19">
        <v>417.683</v>
      </c>
      <c r="K42" s="19">
        <v>7863.726</v>
      </c>
      <c r="L42" s="19">
        <v>905.958</v>
      </c>
      <c r="M42" s="19"/>
      <c r="N42" s="19">
        <f t="shared" si="13"/>
        <v>4377831.6620000005</v>
      </c>
      <c r="O42" s="19">
        <v>217548.2</v>
      </c>
      <c r="P42" s="19">
        <v>3728559.913</v>
      </c>
      <c r="Q42" s="20">
        <v>431723.549</v>
      </c>
      <c r="S42" s="6"/>
      <c r="T42" s="6"/>
      <c r="U42" s="6"/>
      <c r="V42" s="6"/>
    </row>
    <row r="43" spans="2:22" ht="29.25" customHeight="1" hidden="1">
      <c r="B43" s="12"/>
      <c r="C43" s="15" t="s">
        <v>12</v>
      </c>
      <c r="D43" s="19">
        <f t="shared" si="11"/>
        <v>15678</v>
      </c>
      <c r="E43" s="19">
        <v>198</v>
      </c>
      <c r="F43" s="19">
        <v>14522</v>
      </c>
      <c r="G43" s="19">
        <v>958</v>
      </c>
      <c r="H43" s="19"/>
      <c r="I43" s="19">
        <f t="shared" si="12"/>
        <v>11187.606</v>
      </c>
      <c r="J43" s="19">
        <v>756.829</v>
      </c>
      <c r="K43" s="19">
        <v>9491.295</v>
      </c>
      <c r="L43" s="19">
        <v>939.482</v>
      </c>
      <c r="M43" s="19"/>
      <c r="N43" s="19">
        <f t="shared" si="13"/>
        <v>5334805.722</v>
      </c>
      <c r="O43" s="19">
        <v>380898.37</v>
      </c>
      <c r="P43" s="19">
        <v>4502730.84</v>
      </c>
      <c r="Q43" s="20">
        <v>451176.512</v>
      </c>
      <c r="S43" s="6"/>
      <c r="T43" s="6"/>
      <c r="U43" s="6"/>
      <c r="V43" s="6"/>
    </row>
    <row r="44" spans="2:22" ht="29.25" customHeight="1" hidden="1">
      <c r="B44" s="12"/>
      <c r="C44" s="15" t="s">
        <v>13</v>
      </c>
      <c r="D44" s="19">
        <f t="shared" si="11"/>
        <v>13720</v>
      </c>
      <c r="E44" s="19">
        <v>376</v>
      </c>
      <c r="F44" s="19">
        <v>12839</v>
      </c>
      <c r="G44" s="19">
        <v>505</v>
      </c>
      <c r="H44" s="19"/>
      <c r="I44" s="19">
        <f t="shared" si="12"/>
        <v>11281.906</v>
      </c>
      <c r="J44" s="19">
        <v>1133.342</v>
      </c>
      <c r="K44" s="19">
        <v>9327.767</v>
      </c>
      <c r="L44" s="19">
        <v>820.797</v>
      </c>
      <c r="M44" s="19"/>
      <c r="N44" s="19">
        <f t="shared" si="13"/>
        <v>5399467.447</v>
      </c>
      <c r="O44" s="19">
        <v>573363.373</v>
      </c>
      <c r="P44" s="19">
        <v>4423055.959</v>
      </c>
      <c r="Q44" s="20">
        <v>403048.115</v>
      </c>
      <c r="S44" s="6"/>
      <c r="T44" s="6"/>
      <c r="U44" s="6"/>
      <c r="V44" s="6"/>
    </row>
    <row r="45" spans="2:22" ht="29.25" customHeight="1" hidden="1">
      <c r="B45" s="12"/>
      <c r="C45" s="15" t="s">
        <v>14</v>
      </c>
      <c r="D45" s="19">
        <f t="shared" si="11"/>
        <v>15938</v>
      </c>
      <c r="E45" s="19">
        <v>234</v>
      </c>
      <c r="F45" s="19">
        <v>14146</v>
      </c>
      <c r="G45" s="19">
        <v>1558</v>
      </c>
      <c r="H45" s="19"/>
      <c r="I45" s="19">
        <f t="shared" si="12"/>
        <v>15410.967</v>
      </c>
      <c r="J45" s="19">
        <v>805.594</v>
      </c>
      <c r="K45" s="19">
        <v>12067.925</v>
      </c>
      <c r="L45" s="19">
        <v>2537.448</v>
      </c>
      <c r="M45" s="19"/>
      <c r="N45" s="19">
        <f t="shared" si="13"/>
        <v>7422500.456</v>
      </c>
      <c r="O45" s="19">
        <v>419191.912</v>
      </c>
      <c r="P45" s="19">
        <v>5785311.58</v>
      </c>
      <c r="Q45" s="20">
        <v>1217996.964</v>
      </c>
      <c r="S45" s="6"/>
      <c r="T45" s="6"/>
      <c r="U45" s="6"/>
      <c r="V45" s="6"/>
    </row>
    <row r="46" spans="2:22" ht="29.25" customHeight="1" hidden="1">
      <c r="B46" s="12">
        <v>2008</v>
      </c>
      <c r="C46" s="15" t="s">
        <v>11</v>
      </c>
      <c r="D46" s="19">
        <f t="shared" si="11"/>
        <v>15093</v>
      </c>
      <c r="E46" s="19">
        <v>486</v>
      </c>
      <c r="F46" s="19">
        <v>13277</v>
      </c>
      <c r="G46" s="19">
        <v>1330</v>
      </c>
      <c r="H46" s="19"/>
      <c r="I46" s="19">
        <f t="shared" si="12"/>
        <v>13904.09</v>
      </c>
      <c r="J46" s="19">
        <v>860.556</v>
      </c>
      <c r="K46" s="19">
        <v>11545.997</v>
      </c>
      <c r="L46" s="19">
        <v>1497.537</v>
      </c>
      <c r="M46" s="19"/>
      <c r="N46" s="19">
        <f t="shared" si="13"/>
        <v>7563667.855</v>
      </c>
      <c r="O46" s="19">
        <v>493441.743</v>
      </c>
      <c r="P46" s="19">
        <v>6254451.331</v>
      </c>
      <c r="Q46" s="20">
        <v>815774.781</v>
      </c>
      <c r="S46" s="6"/>
      <c r="T46" s="6"/>
      <c r="U46" s="6"/>
      <c r="V46" s="6"/>
    </row>
    <row r="47" spans="2:22" ht="29.25" customHeight="1" hidden="1">
      <c r="B47" s="12"/>
      <c r="C47" s="15" t="s">
        <v>12</v>
      </c>
      <c r="D47" s="19">
        <f t="shared" si="11"/>
        <v>16668</v>
      </c>
      <c r="E47" s="19">
        <v>598</v>
      </c>
      <c r="F47" s="19">
        <v>15092</v>
      </c>
      <c r="G47" s="19">
        <v>978</v>
      </c>
      <c r="H47" s="19"/>
      <c r="I47" s="19">
        <f t="shared" si="12"/>
        <v>12458.309</v>
      </c>
      <c r="J47" s="19">
        <v>1216.031</v>
      </c>
      <c r="K47" s="19">
        <v>10487.821</v>
      </c>
      <c r="L47" s="19">
        <v>754.457</v>
      </c>
      <c r="M47" s="19"/>
      <c r="N47" s="19">
        <f t="shared" si="13"/>
        <v>7459672.293</v>
      </c>
      <c r="O47" s="19">
        <v>744510.023</v>
      </c>
      <c r="P47" s="19">
        <v>6241668.151</v>
      </c>
      <c r="Q47" s="20">
        <v>473494.119</v>
      </c>
      <c r="S47" s="6"/>
      <c r="T47" s="6"/>
      <c r="U47" s="6"/>
      <c r="V47" s="6"/>
    </row>
    <row r="48" spans="2:22" ht="29.25" customHeight="1" hidden="1">
      <c r="B48" s="12"/>
      <c r="C48" s="15" t="s">
        <v>13</v>
      </c>
      <c r="D48" s="19">
        <f t="shared" si="11"/>
        <v>18427</v>
      </c>
      <c r="E48" s="19">
        <v>801</v>
      </c>
      <c r="F48" s="19">
        <v>16534</v>
      </c>
      <c r="G48" s="19">
        <v>1092</v>
      </c>
      <c r="H48" s="19"/>
      <c r="I48" s="19">
        <f t="shared" si="12"/>
        <v>12351.848999999998</v>
      </c>
      <c r="J48" s="19">
        <v>1170.578</v>
      </c>
      <c r="K48" s="19">
        <v>9668.479</v>
      </c>
      <c r="L48" s="19">
        <v>1512.792</v>
      </c>
      <c r="M48" s="19"/>
      <c r="N48" s="19">
        <f t="shared" si="13"/>
        <v>6836536.579</v>
      </c>
      <c r="O48" s="19">
        <v>674363.998</v>
      </c>
      <c r="P48" s="19">
        <v>5283194.835</v>
      </c>
      <c r="Q48" s="20">
        <v>878977.746</v>
      </c>
      <c r="S48" s="6"/>
      <c r="T48" s="6"/>
      <c r="U48" s="6"/>
      <c r="V48" s="6"/>
    </row>
    <row r="49" spans="2:22" ht="29.25" customHeight="1" hidden="1">
      <c r="B49" s="12"/>
      <c r="C49" s="15" t="s">
        <v>14</v>
      </c>
      <c r="D49" s="19">
        <f t="shared" si="11"/>
        <v>13663</v>
      </c>
      <c r="E49" s="19">
        <v>756</v>
      </c>
      <c r="F49" s="19">
        <v>12235</v>
      </c>
      <c r="G49" s="19">
        <v>672</v>
      </c>
      <c r="H49" s="19"/>
      <c r="I49" s="19">
        <f t="shared" si="12"/>
        <v>13216.566</v>
      </c>
      <c r="J49" s="19">
        <v>1972.003</v>
      </c>
      <c r="K49" s="19">
        <v>9969.779</v>
      </c>
      <c r="L49" s="19">
        <v>1274.784</v>
      </c>
      <c r="M49" s="19"/>
      <c r="N49" s="19">
        <f t="shared" si="13"/>
        <v>7002093.09</v>
      </c>
      <c r="O49" s="19">
        <v>1097693.846</v>
      </c>
      <c r="P49" s="19">
        <v>5204833.846</v>
      </c>
      <c r="Q49" s="20">
        <v>699565.398</v>
      </c>
      <c r="S49" s="6"/>
      <c r="T49" s="6"/>
      <c r="U49" s="6"/>
      <c r="V49" s="6"/>
    </row>
    <row r="50" spans="2:22" ht="29.25" customHeight="1" hidden="1">
      <c r="B50" s="12">
        <v>2009</v>
      </c>
      <c r="C50" s="15" t="s">
        <v>11</v>
      </c>
      <c r="D50" s="19">
        <f t="shared" si="11"/>
        <v>20514</v>
      </c>
      <c r="E50" s="19">
        <v>1287</v>
      </c>
      <c r="F50" s="19">
        <v>17847</v>
      </c>
      <c r="G50" s="19">
        <v>1380</v>
      </c>
      <c r="H50" s="19"/>
      <c r="I50" s="19">
        <f t="shared" si="12"/>
        <v>17016.329</v>
      </c>
      <c r="J50" s="19">
        <v>2499.01</v>
      </c>
      <c r="K50" s="19">
        <v>12504.582</v>
      </c>
      <c r="L50" s="19">
        <v>2012.737</v>
      </c>
      <c r="M50" s="19"/>
      <c r="N50" s="19">
        <f t="shared" si="13"/>
        <v>9093569.252</v>
      </c>
      <c r="O50" s="19">
        <v>1390824.516</v>
      </c>
      <c r="P50" s="19">
        <v>6636576.029</v>
      </c>
      <c r="Q50" s="20">
        <v>1066168.707</v>
      </c>
      <c r="S50" s="6"/>
      <c r="T50" s="6"/>
      <c r="U50" s="6"/>
      <c r="V50" s="6"/>
    </row>
    <row r="51" spans="2:22" ht="29.25" customHeight="1" hidden="1">
      <c r="B51" s="12"/>
      <c r="C51" s="15" t="s">
        <v>12</v>
      </c>
      <c r="D51" s="19">
        <f t="shared" si="11"/>
        <v>18653</v>
      </c>
      <c r="E51" s="19">
        <v>973</v>
      </c>
      <c r="F51" s="19">
        <v>16946</v>
      </c>
      <c r="G51" s="19">
        <v>734</v>
      </c>
      <c r="H51" s="19"/>
      <c r="I51" s="19">
        <f t="shared" si="12"/>
        <v>16197.047999999999</v>
      </c>
      <c r="J51" s="19">
        <v>2228.2</v>
      </c>
      <c r="K51" s="19">
        <v>12902.298</v>
      </c>
      <c r="L51" s="19">
        <v>1066.55</v>
      </c>
      <c r="M51" s="19"/>
      <c r="N51" s="19">
        <f t="shared" si="13"/>
        <v>8430131.276</v>
      </c>
      <c r="O51" s="19">
        <v>1210120.342</v>
      </c>
      <c r="P51" s="19">
        <v>6667989.751</v>
      </c>
      <c r="Q51" s="20">
        <v>552021.183</v>
      </c>
      <c r="S51" s="6"/>
      <c r="T51" s="6"/>
      <c r="U51" s="6"/>
      <c r="V51" s="6"/>
    </row>
    <row r="52" spans="2:22" ht="29.25" customHeight="1" hidden="1">
      <c r="B52" s="12"/>
      <c r="C52" s="15" t="s">
        <v>13</v>
      </c>
      <c r="D52" s="19">
        <f t="shared" si="11"/>
        <v>13018</v>
      </c>
      <c r="E52" s="19">
        <v>450</v>
      </c>
      <c r="F52" s="19">
        <v>11651</v>
      </c>
      <c r="G52" s="19">
        <v>917</v>
      </c>
      <c r="H52" s="19"/>
      <c r="I52" s="19">
        <f t="shared" si="12"/>
        <v>11413.751</v>
      </c>
      <c r="J52" s="19">
        <v>1029.281</v>
      </c>
      <c r="K52" s="19">
        <v>9369.774</v>
      </c>
      <c r="L52" s="19">
        <v>1014.696</v>
      </c>
      <c r="M52" s="19"/>
      <c r="N52" s="19">
        <f t="shared" si="13"/>
        <v>5897071.1620000005</v>
      </c>
      <c r="O52" s="19">
        <v>550773.712</v>
      </c>
      <c r="P52" s="19">
        <v>4834353.296</v>
      </c>
      <c r="Q52" s="20">
        <v>511944.154</v>
      </c>
      <c r="S52" s="6"/>
      <c r="T52" s="6"/>
      <c r="U52" s="6"/>
      <c r="V52" s="6"/>
    </row>
    <row r="53" spans="2:22" ht="29.25" customHeight="1" hidden="1">
      <c r="B53" s="12"/>
      <c r="C53" s="15" t="s">
        <v>14</v>
      </c>
      <c r="D53" s="19">
        <f t="shared" si="11"/>
        <v>15043</v>
      </c>
      <c r="E53" s="19">
        <v>1465</v>
      </c>
      <c r="F53" s="19">
        <v>12300</v>
      </c>
      <c r="G53" s="19">
        <v>1278</v>
      </c>
      <c r="H53" s="19"/>
      <c r="I53" s="19">
        <f t="shared" si="12"/>
        <v>14902.082</v>
      </c>
      <c r="J53" s="19">
        <v>2486.895</v>
      </c>
      <c r="K53" s="19">
        <v>11057.702</v>
      </c>
      <c r="L53" s="19">
        <v>1357.485</v>
      </c>
      <c r="M53" s="19"/>
      <c r="N53" s="19">
        <f t="shared" si="13"/>
        <v>7793198.0649999995</v>
      </c>
      <c r="O53" s="19">
        <v>1367246.349</v>
      </c>
      <c r="P53" s="19">
        <v>5705998.672</v>
      </c>
      <c r="Q53" s="20">
        <v>719953.044</v>
      </c>
      <c r="S53" s="6"/>
      <c r="T53" s="6"/>
      <c r="U53" s="6"/>
      <c r="V53" s="6"/>
    </row>
    <row r="54" spans="2:22" ht="29.25" customHeight="1" hidden="1">
      <c r="B54" s="12">
        <v>2010</v>
      </c>
      <c r="C54" s="15" t="s">
        <v>11</v>
      </c>
      <c r="D54" s="19">
        <f t="shared" si="11"/>
        <v>14526</v>
      </c>
      <c r="E54" s="19">
        <v>526</v>
      </c>
      <c r="F54" s="19">
        <v>12704</v>
      </c>
      <c r="G54" s="19">
        <v>1296</v>
      </c>
      <c r="H54" s="19"/>
      <c r="I54" s="19">
        <f t="shared" si="12"/>
        <v>13866.224</v>
      </c>
      <c r="J54" s="19">
        <v>1215.189</v>
      </c>
      <c r="K54" s="19">
        <v>11143.302</v>
      </c>
      <c r="L54" s="19">
        <v>1507.733</v>
      </c>
      <c r="M54" s="19"/>
      <c r="N54" s="19">
        <f t="shared" si="13"/>
        <v>7668383.693</v>
      </c>
      <c r="O54" s="19">
        <v>717648.464</v>
      </c>
      <c r="P54" s="19">
        <v>6122183.448</v>
      </c>
      <c r="Q54" s="20">
        <v>828551.781</v>
      </c>
      <c r="S54" s="6"/>
      <c r="T54" s="6"/>
      <c r="U54" s="6"/>
      <c r="V54" s="6"/>
    </row>
    <row r="55" spans="2:22" ht="29.25" customHeight="1" hidden="1">
      <c r="B55" s="12"/>
      <c r="C55" s="15" t="s">
        <v>12</v>
      </c>
      <c r="D55" s="19">
        <f t="shared" si="11"/>
        <v>16381</v>
      </c>
      <c r="E55" s="19">
        <v>912</v>
      </c>
      <c r="F55" s="19">
        <v>14567</v>
      </c>
      <c r="G55" s="19">
        <v>902</v>
      </c>
      <c r="H55" s="19"/>
      <c r="I55" s="19">
        <f t="shared" si="12"/>
        <v>14345.074000000002</v>
      </c>
      <c r="J55" s="19">
        <v>1708.236</v>
      </c>
      <c r="K55" s="19">
        <v>11379.763</v>
      </c>
      <c r="L55" s="19">
        <v>1257.075</v>
      </c>
      <c r="M55" s="19"/>
      <c r="N55" s="19">
        <f t="shared" si="13"/>
        <v>7911786.778999999</v>
      </c>
      <c r="O55" s="19">
        <v>997176.839</v>
      </c>
      <c r="P55" s="19">
        <v>6246928.158</v>
      </c>
      <c r="Q55" s="20">
        <v>667681.782</v>
      </c>
      <c r="S55" s="6"/>
      <c r="T55" s="6"/>
      <c r="U55" s="6"/>
      <c r="V55" s="6"/>
    </row>
    <row r="56" spans="2:22" ht="29.25" customHeight="1" hidden="1">
      <c r="B56" s="12"/>
      <c r="C56" s="15" t="s">
        <v>13</v>
      </c>
      <c r="D56" s="19">
        <f t="shared" si="11"/>
        <v>17964</v>
      </c>
      <c r="E56" s="19">
        <v>1039</v>
      </c>
      <c r="F56" s="19">
        <v>15987</v>
      </c>
      <c r="G56" s="19">
        <v>938</v>
      </c>
      <c r="H56" s="19"/>
      <c r="I56" s="19">
        <f t="shared" si="12"/>
        <v>14939.355</v>
      </c>
      <c r="J56" s="19">
        <v>2170.485</v>
      </c>
      <c r="K56" s="19">
        <v>11555.703</v>
      </c>
      <c r="L56" s="19">
        <v>1213.167</v>
      </c>
      <c r="M56" s="19"/>
      <c r="N56" s="19">
        <f t="shared" si="13"/>
        <v>8453008.978</v>
      </c>
      <c r="O56" s="19">
        <v>1284723.881</v>
      </c>
      <c r="P56" s="19">
        <v>6478052.074</v>
      </c>
      <c r="Q56" s="20">
        <v>690233.023</v>
      </c>
      <c r="S56" s="6"/>
      <c r="T56" s="6"/>
      <c r="U56" s="6"/>
      <c r="V56" s="6"/>
    </row>
    <row r="57" spans="2:22" ht="29.25" customHeight="1" hidden="1">
      <c r="B57" s="12"/>
      <c r="C57" s="15" t="s">
        <v>14</v>
      </c>
      <c r="D57" s="19">
        <f t="shared" si="11"/>
        <v>21888</v>
      </c>
      <c r="E57" s="19">
        <v>852</v>
      </c>
      <c r="F57" s="19">
        <v>19310</v>
      </c>
      <c r="G57" s="19">
        <v>1726</v>
      </c>
      <c r="H57" s="19"/>
      <c r="I57" s="19">
        <f t="shared" si="12"/>
        <v>19998.494000000002</v>
      </c>
      <c r="J57" s="19">
        <v>2090.723</v>
      </c>
      <c r="K57" s="19">
        <v>15992.694</v>
      </c>
      <c r="L57" s="19">
        <v>1915.077</v>
      </c>
      <c r="M57" s="19"/>
      <c r="N57" s="19">
        <f t="shared" si="13"/>
        <v>11419570.498</v>
      </c>
      <c r="O57" s="19">
        <v>1250770.093</v>
      </c>
      <c r="P57" s="19">
        <v>9082085.188</v>
      </c>
      <c r="Q57" s="20">
        <v>1086715.217</v>
      </c>
      <c r="S57" s="6"/>
      <c r="T57" s="6"/>
      <c r="U57" s="6"/>
      <c r="V57" s="6"/>
    </row>
    <row r="58" spans="2:22" ht="29.25" customHeight="1" hidden="1">
      <c r="B58" s="12">
        <v>2011</v>
      </c>
      <c r="C58" s="15" t="s">
        <v>11</v>
      </c>
      <c r="D58" s="19">
        <f t="shared" si="11"/>
        <v>16314</v>
      </c>
      <c r="E58" s="19">
        <v>582</v>
      </c>
      <c r="F58" s="19">
        <v>14480</v>
      </c>
      <c r="G58" s="19">
        <v>1252</v>
      </c>
      <c r="H58" s="19"/>
      <c r="I58" s="19">
        <f t="shared" si="12"/>
        <v>15495.336000000001</v>
      </c>
      <c r="J58" s="19">
        <v>714.303</v>
      </c>
      <c r="K58" s="19">
        <v>13299.53</v>
      </c>
      <c r="L58" s="19">
        <v>1481.503</v>
      </c>
      <c r="M58" s="19"/>
      <c r="N58" s="19">
        <f t="shared" si="13"/>
        <v>9403784.55</v>
      </c>
      <c r="O58" s="19">
        <v>433260.89</v>
      </c>
      <c r="P58" s="19">
        <v>8061715.155</v>
      </c>
      <c r="Q58" s="20">
        <v>908808.505</v>
      </c>
      <c r="S58" s="6"/>
      <c r="T58" s="6"/>
      <c r="U58" s="6"/>
      <c r="V58" s="6"/>
    </row>
    <row r="59" spans="2:22" ht="29.25" customHeight="1" hidden="1">
      <c r="B59" s="12"/>
      <c r="C59" s="15" t="s">
        <v>12</v>
      </c>
      <c r="D59" s="19">
        <f t="shared" si="11"/>
        <v>22377</v>
      </c>
      <c r="E59" s="19">
        <v>818</v>
      </c>
      <c r="F59" s="19">
        <v>20754</v>
      </c>
      <c r="G59" s="19">
        <v>805</v>
      </c>
      <c r="H59" s="19"/>
      <c r="I59" s="19">
        <f t="shared" si="12"/>
        <v>20903.340000000004</v>
      </c>
      <c r="J59" s="19">
        <v>1934.824</v>
      </c>
      <c r="K59" s="19">
        <v>17563.955</v>
      </c>
      <c r="L59" s="19">
        <v>1404.561</v>
      </c>
      <c r="M59" s="19"/>
      <c r="N59" s="19">
        <f t="shared" si="13"/>
        <v>13269887.236000001</v>
      </c>
      <c r="O59" s="19">
        <v>1292509.526</v>
      </c>
      <c r="P59" s="19">
        <v>11078471.391</v>
      </c>
      <c r="Q59" s="20">
        <v>898906.319</v>
      </c>
      <c r="S59" s="6"/>
      <c r="T59" s="6"/>
      <c r="U59" s="6"/>
      <c r="V59" s="6"/>
    </row>
    <row r="60" spans="2:22" ht="29.25" customHeight="1" hidden="1">
      <c r="B60" s="12"/>
      <c r="C60" s="15" t="s">
        <v>13</v>
      </c>
      <c r="D60" s="19">
        <f t="shared" si="11"/>
        <v>22423</v>
      </c>
      <c r="E60" s="19">
        <v>596</v>
      </c>
      <c r="F60" s="19">
        <v>21081</v>
      </c>
      <c r="G60" s="19">
        <v>746</v>
      </c>
      <c r="H60" s="19"/>
      <c r="I60" s="19">
        <f t="shared" si="12"/>
        <v>20317.988</v>
      </c>
      <c r="J60" s="19">
        <v>1456.395</v>
      </c>
      <c r="K60" s="19">
        <v>18055.764</v>
      </c>
      <c r="L60" s="19">
        <v>805.829</v>
      </c>
      <c r="M60" s="19"/>
      <c r="N60" s="19">
        <f t="shared" si="13"/>
        <v>13262199.445</v>
      </c>
      <c r="O60" s="19">
        <v>1006799.23</v>
      </c>
      <c r="P60" s="19">
        <v>11753660.441</v>
      </c>
      <c r="Q60" s="20">
        <v>501739.774</v>
      </c>
      <c r="S60" s="6"/>
      <c r="T60" s="6"/>
      <c r="U60" s="6"/>
      <c r="V60" s="6"/>
    </row>
    <row r="61" spans="2:22" ht="29.25" customHeight="1" hidden="1">
      <c r="B61" s="12"/>
      <c r="C61" s="15" t="s">
        <v>14</v>
      </c>
      <c r="D61" s="19">
        <f t="shared" si="11"/>
        <v>24367</v>
      </c>
      <c r="E61" s="19">
        <v>735</v>
      </c>
      <c r="F61" s="19">
        <v>22824</v>
      </c>
      <c r="G61" s="19">
        <v>808</v>
      </c>
      <c r="H61" s="19"/>
      <c r="I61" s="19">
        <f t="shared" si="12"/>
        <v>23740.553</v>
      </c>
      <c r="J61" s="19">
        <v>1490.909</v>
      </c>
      <c r="K61" s="19">
        <v>21249.176</v>
      </c>
      <c r="L61" s="19">
        <v>1000.468</v>
      </c>
      <c r="M61" s="19"/>
      <c r="N61" s="19">
        <f t="shared" si="13"/>
        <v>15631533.241999999</v>
      </c>
      <c r="O61" s="19">
        <v>1013369.495</v>
      </c>
      <c r="P61" s="19">
        <v>13981741.11</v>
      </c>
      <c r="Q61" s="20">
        <v>636422.637</v>
      </c>
      <c r="S61" s="6"/>
      <c r="T61" s="6"/>
      <c r="U61" s="6"/>
      <c r="V61" s="6"/>
    </row>
    <row r="62" spans="2:22" ht="29.25" customHeight="1" hidden="1">
      <c r="B62" s="12">
        <v>2012</v>
      </c>
      <c r="C62" s="15" t="s">
        <v>11</v>
      </c>
      <c r="D62" s="19">
        <f t="shared" si="11"/>
        <v>17068</v>
      </c>
      <c r="E62" s="19">
        <v>563</v>
      </c>
      <c r="F62" s="19">
        <v>16071</v>
      </c>
      <c r="G62" s="19">
        <v>434</v>
      </c>
      <c r="H62" s="19"/>
      <c r="I62" s="19">
        <f t="shared" si="12"/>
        <v>17090.904000000002</v>
      </c>
      <c r="J62" s="19">
        <v>1192.842</v>
      </c>
      <c r="K62" s="19">
        <v>15369.286</v>
      </c>
      <c r="L62" s="19">
        <v>528.776</v>
      </c>
      <c r="M62" s="19"/>
      <c r="N62" s="19">
        <f t="shared" si="13"/>
        <v>11448967.408</v>
      </c>
      <c r="O62" s="19">
        <v>847634.651</v>
      </c>
      <c r="P62" s="19">
        <v>10252726.308</v>
      </c>
      <c r="Q62" s="20">
        <v>348606.449</v>
      </c>
      <c r="S62" s="6"/>
      <c r="T62" s="6"/>
      <c r="U62" s="6"/>
      <c r="V62" s="6"/>
    </row>
    <row r="63" spans="2:22" ht="29.25" customHeight="1" hidden="1">
      <c r="B63" s="12"/>
      <c r="C63" s="15" t="s">
        <v>12</v>
      </c>
      <c r="D63" s="19">
        <f t="shared" si="11"/>
        <v>20238</v>
      </c>
      <c r="E63" s="19">
        <v>789</v>
      </c>
      <c r="F63" s="19">
        <v>18764</v>
      </c>
      <c r="G63" s="19">
        <v>685</v>
      </c>
      <c r="H63" s="19"/>
      <c r="I63" s="19">
        <f t="shared" si="12"/>
        <v>19107.075</v>
      </c>
      <c r="J63" s="19">
        <v>1990.77</v>
      </c>
      <c r="K63" s="19">
        <v>16605.618</v>
      </c>
      <c r="L63" s="19">
        <v>510.687</v>
      </c>
      <c r="M63" s="19"/>
      <c r="N63" s="19">
        <f t="shared" si="13"/>
        <v>12899987.68</v>
      </c>
      <c r="O63" s="19">
        <v>1418018.312</v>
      </c>
      <c r="P63" s="19">
        <v>11140119.294</v>
      </c>
      <c r="Q63" s="20">
        <v>341850.074</v>
      </c>
      <c r="S63" s="6"/>
      <c r="T63" s="6"/>
      <c r="U63" s="6"/>
      <c r="V63" s="6"/>
    </row>
    <row r="64" spans="2:22" ht="29.25" customHeight="1" hidden="1">
      <c r="B64" s="12"/>
      <c r="C64" s="15" t="s">
        <v>13</v>
      </c>
      <c r="D64" s="19">
        <f t="shared" si="11"/>
        <v>19461</v>
      </c>
      <c r="E64" s="19">
        <v>592</v>
      </c>
      <c r="F64" s="19">
        <v>18556</v>
      </c>
      <c r="G64" s="19">
        <v>313</v>
      </c>
      <c r="H64" s="19"/>
      <c r="I64" s="19">
        <f t="shared" si="12"/>
        <v>17012.035</v>
      </c>
      <c r="J64" s="19">
        <v>1024.694</v>
      </c>
      <c r="K64" s="19">
        <v>15447.767</v>
      </c>
      <c r="L64" s="19">
        <v>539.574</v>
      </c>
      <c r="M64" s="19"/>
      <c r="N64" s="19">
        <f t="shared" si="13"/>
        <v>11361575.172</v>
      </c>
      <c r="O64" s="19">
        <v>704622.364</v>
      </c>
      <c r="P64" s="19">
        <v>10303915.774</v>
      </c>
      <c r="Q64" s="20">
        <v>353037.034</v>
      </c>
      <c r="S64" s="6"/>
      <c r="T64" s="6"/>
      <c r="U64" s="6"/>
      <c r="V64" s="6"/>
    </row>
    <row r="65" spans="2:22" ht="29.25" customHeight="1" hidden="1">
      <c r="B65" s="12"/>
      <c r="C65" s="15" t="s">
        <v>14</v>
      </c>
      <c r="D65" s="19">
        <f t="shared" si="11"/>
        <v>25558</v>
      </c>
      <c r="E65" s="19">
        <v>682</v>
      </c>
      <c r="F65" s="19">
        <v>24165</v>
      </c>
      <c r="G65" s="19">
        <v>711</v>
      </c>
      <c r="H65" s="19"/>
      <c r="I65" s="19">
        <f t="shared" si="12"/>
        <v>25070.156000000003</v>
      </c>
      <c r="J65" s="19">
        <v>2157.259</v>
      </c>
      <c r="K65" s="19">
        <v>22136.518</v>
      </c>
      <c r="L65" s="19">
        <v>776.379</v>
      </c>
      <c r="M65" s="19"/>
      <c r="N65" s="19">
        <f t="shared" si="13"/>
        <v>17032538.176</v>
      </c>
      <c r="O65" s="19">
        <v>1577934.353</v>
      </c>
      <c r="P65" s="19">
        <v>14942506.449</v>
      </c>
      <c r="Q65" s="20">
        <v>512097.374</v>
      </c>
      <c r="S65" s="6"/>
      <c r="T65" s="6"/>
      <c r="U65" s="6"/>
      <c r="V65" s="6"/>
    </row>
    <row r="66" spans="2:22" ht="29.25" customHeight="1">
      <c r="B66" s="12">
        <v>2013</v>
      </c>
      <c r="C66" s="15" t="s">
        <v>11</v>
      </c>
      <c r="D66" s="19">
        <f t="shared" si="11"/>
        <v>20701</v>
      </c>
      <c r="E66" s="33">
        <v>432</v>
      </c>
      <c r="F66" s="19">
        <v>19774</v>
      </c>
      <c r="G66" s="19">
        <v>495</v>
      </c>
      <c r="H66" s="19"/>
      <c r="I66" s="19">
        <f t="shared" si="12"/>
        <v>21759.601000000002</v>
      </c>
      <c r="J66" s="19">
        <v>1740.686</v>
      </c>
      <c r="K66" s="19">
        <v>19237.092</v>
      </c>
      <c r="L66" s="19">
        <v>781.823</v>
      </c>
      <c r="M66" s="19"/>
      <c r="N66" s="19">
        <f t="shared" si="13"/>
        <v>15162348.774</v>
      </c>
      <c r="O66" s="19">
        <v>1321581.353</v>
      </c>
      <c r="P66" s="19">
        <v>13307352.605</v>
      </c>
      <c r="Q66" s="20">
        <v>533414.816</v>
      </c>
      <c r="S66" s="6"/>
      <c r="T66" s="6"/>
      <c r="U66" s="6"/>
      <c r="V66" s="6"/>
    </row>
    <row r="67" spans="2:22" ht="29.25" customHeight="1">
      <c r="B67" s="12"/>
      <c r="C67" s="15" t="s">
        <v>12</v>
      </c>
      <c r="D67" s="19">
        <f t="shared" si="11"/>
        <v>23296</v>
      </c>
      <c r="E67" s="33">
        <v>790</v>
      </c>
      <c r="F67" s="19">
        <v>21781</v>
      </c>
      <c r="G67" s="19">
        <v>725</v>
      </c>
      <c r="H67" s="19"/>
      <c r="I67" s="19">
        <f t="shared" si="12"/>
        <v>22785.246000000003</v>
      </c>
      <c r="J67" s="19">
        <v>1671.112</v>
      </c>
      <c r="K67" s="19">
        <v>20244.078</v>
      </c>
      <c r="L67" s="19">
        <v>870.056</v>
      </c>
      <c r="M67" s="19"/>
      <c r="N67" s="19">
        <f t="shared" si="13"/>
        <v>16139252.530000001</v>
      </c>
      <c r="O67" s="19">
        <v>1240889.548</v>
      </c>
      <c r="P67" s="19">
        <v>14284645.171</v>
      </c>
      <c r="Q67" s="20">
        <v>613717.811</v>
      </c>
      <c r="S67" s="6"/>
      <c r="T67" s="6"/>
      <c r="U67" s="6"/>
      <c r="V67" s="6"/>
    </row>
    <row r="68" spans="2:22" ht="29.25" customHeight="1">
      <c r="B68" s="12"/>
      <c r="C68" s="15" t="s">
        <v>13</v>
      </c>
      <c r="D68" s="19">
        <f t="shared" si="11"/>
        <v>24821</v>
      </c>
      <c r="E68" s="33">
        <v>591</v>
      </c>
      <c r="F68" s="19">
        <v>23773</v>
      </c>
      <c r="G68" s="19">
        <v>457</v>
      </c>
      <c r="H68" s="21"/>
      <c r="I68" s="19">
        <f t="shared" si="12"/>
        <v>25459.869</v>
      </c>
      <c r="J68" s="19">
        <v>2037.268</v>
      </c>
      <c r="K68" s="19">
        <v>22633.59</v>
      </c>
      <c r="L68" s="19">
        <v>789.011</v>
      </c>
      <c r="M68" s="21"/>
      <c r="N68" s="19">
        <f t="shared" si="13"/>
        <v>18390990.142</v>
      </c>
      <c r="O68" s="19">
        <v>1535093.558</v>
      </c>
      <c r="P68" s="19">
        <v>16298551.304</v>
      </c>
      <c r="Q68" s="20">
        <v>557345.28</v>
      </c>
      <c r="S68" s="6"/>
      <c r="T68" s="6"/>
      <c r="U68" s="6"/>
      <c r="V68" s="6"/>
    </row>
    <row r="69" spans="2:22" ht="29.25" customHeight="1">
      <c r="B69" s="12"/>
      <c r="C69" s="15" t="s">
        <v>14</v>
      </c>
      <c r="D69" s="19">
        <f t="shared" si="11"/>
        <v>31118</v>
      </c>
      <c r="E69" s="33">
        <v>577</v>
      </c>
      <c r="F69" s="19">
        <v>29825</v>
      </c>
      <c r="G69" s="19">
        <v>716</v>
      </c>
      <c r="H69" s="21"/>
      <c r="I69" s="19">
        <f t="shared" si="12"/>
        <v>30334.094</v>
      </c>
      <c r="J69" s="19">
        <v>1378.044</v>
      </c>
      <c r="K69" s="19">
        <v>28100.37</v>
      </c>
      <c r="L69" s="19">
        <v>855.68</v>
      </c>
      <c r="M69" s="21"/>
      <c r="N69" s="19">
        <f t="shared" si="13"/>
        <v>22028139.75</v>
      </c>
      <c r="O69" s="19">
        <v>1000587.822</v>
      </c>
      <c r="P69" s="19">
        <v>20409403.825</v>
      </c>
      <c r="Q69" s="20">
        <v>618148.103</v>
      </c>
      <c r="S69" s="6"/>
      <c r="T69" s="6"/>
      <c r="U69" s="6"/>
      <c r="V69" s="6"/>
    </row>
    <row r="70" spans="2:22" ht="29.25" customHeight="1">
      <c r="B70" s="12">
        <v>2014</v>
      </c>
      <c r="C70" s="15" t="s">
        <v>11</v>
      </c>
      <c r="D70" s="19">
        <f t="shared" si="11"/>
        <v>38743</v>
      </c>
      <c r="E70" s="33">
        <v>733</v>
      </c>
      <c r="F70" s="19">
        <v>36858</v>
      </c>
      <c r="G70" s="19">
        <v>1152</v>
      </c>
      <c r="H70" s="21"/>
      <c r="I70" s="19">
        <f t="shared" si="12"/>
        <v>38326.422</v>
      </c>
      <c r="J70" s="19">
        <v>2160.422</v>
      </c>
      <c r="K70" s="19">
        <v>35128.242</v>
      </c>
      <c r="L70" s="19">
        <v>1037.758</v>
      </c>
      <c r="M70" s="21"/>
      <c r="N70" s="19">
        <f t="shared" si="13"/>
        <v>29753539.448</v>
      </c>
      <c r="O70" s="19">
        <v>1727378.066</v>
      </c>
      <c r="P70" s="19">
        <v>27223714.601</v>
      </c>
      <c r="Q70" s="20">
        <v>802446.781</v>
      </c>
      <c r="S70" s="6"/>
      <c r="T70" s="6"/>
      <c r="U70" s="6"/>
      <c r="V70" s="6"/>
    </row>
    <row r="71" spans="2:22" ht="29.25" customHeight="1">
      <c r="B71" s="12"/>
      <c r="C71" s="15" t="s">
        <v>12</v>
      </c>
      <c r="D71" s="19">
        <f t="shared" si="11"/>
        <v>20035</v>
      </c>
      <c r="E71" s="33">
        <v>431</v>
      </c>
      <c r="F71" s="19">
        <v>19309</v>
      </c>
      <c r="G71" s="19">
        <v>295</v>
      </c>
      <c r="H71" s="21"/>
      <c r="I71" s="19">
        <f t="shared" si="12"/>
        <v>23002.763</v>
      </c>
      <c r="J71" s="19">
        <v>1624.941</v>
      </c>
      <c r="K71" s="19">
        <v>20776.753</v>
      </c>
      <c r="L71" s="19">
        <v>601.069</v>
      </c>
      <c r="M71" s="21"/>
      <c r="N71" s="19">
        <f t="shared" si="13"/>
        <v>18083196.645</v>
      </c>
      <c r="O71" s="19">
        <v>1335747.457</v>
      </c>
      <c r="P71" s="19">
        <v>16286967.542</v>
      </c>
      <c r="Q71" s="20">
        <v>460481.646</v>
      </c>
      <c r="S71" s="6"/>
      <c r="T71" s="6"/>
      <c r="U71" s="6"/>
      <c r="V71" s="6"/>
    </row>
    <row r="72" spans="2:22" ht="29.25" customHeight="1">
      <c r="B72" s="12"/>
      <c r="C72" s="15" t="s">
        <v>13</v>
      </c>
      <c r="D72" s="19">
        <v>21017</v>
      </c>
      <c r="E72" s="33">
        <v>666</v>
      </c>
      <c r="F72" s="33">
        <v>20094</v>
      </c>
      <c r="G72" s="33">
        <v>257</v>
      </c>
      <c r="H72" s="33"/>
      <c r="I72" s="19">
        <v>22171.427</v>
      </c>
      <c r="J72" s="33">
        <v>1287.218</v>
      </c>
      <c r="K72" s="33">
        <v>20368.546</v>
      </c>
      <c r="L72" s="33">
        <v>515.6629999999998</v>
      </c>
      <c r="M72" s="33"/>
      <c r="N72" s="19">
        <v>17636718.944000006</v>
      </c>
      <c r="O72" s="33">
        <v>1107813.35</v>
      </c>
      <c r="P72" s="33">
        <v>16120371.972000003</v>
      </c>
      <c r="Q72" s="33">
        <v>408533.62200000015</v>
      </c>
      <c r="S72" s="6"/>
      <c r="T72" s="6"/>
      <c r="U72" s="6"/>
      <c r="V72" s="6"/>
    </row>
    <row r="73" spans="2:22" ht="29.25" customHeight="1">
      <c r="B73" s="12"/>
      <c r="C73" s="15" t="s">
        <v>14</v>
      </c>
      <c r="D73" s="33">
        <v>23736</v>
      </c>
      <c r="E73" s="33">
        <v>693</v>
      </c>
      <c r="F73" s="33">
        <v>22421</v>
      </c>
      <c r="G73" s="33">
        <v>622</v>
      </c>
      <c r="H73" s="33"/>
      <c r="I73" s="33">
        <v>29969</v>
      </c>
      <c r="J73" s="33">
        <v>2414</v>
      </c>
      <c r="K73" s="33">
        <v>26693</v>
      </c>
      <c r="L73" s="33">
        <v>862</v>
      </c>
      <c r="M73" s="33"/>
      <c r="N73" s="33">
        <v>24029992</v>
      </c>
      <c r="O73" s="33">
        <v>2005564</v>
      </c>
      <c r="P73" s="33">
        <v>21371762</v>
      </c>
      <c r="Q73" s="33">
        <v>652666</v>
      </c>
      <c r="S73" s="6"/>
      <c r="T73" s="6"/>
      <c r="U73" s="6"/>
      <c r="V73" s="6"/>
    </row>
    <row r="74" spans="2:22" ht="29.25" customHeight="1">
      <c r="B74" s="12">
        <v>2015</v>
      </c>
      <c r="C74" s="15" t="s">
        <v>11</v>
      </c>
      <c r="D74" s="33">
        <v>19396</v>
      </c>
      <c r="E74" s="33">
        <v>252</v>
      </c>
      <c r="F74" s="33">
        <v>18599</v>
      </c>
      <c r="G74" s="33">
        <v>545</v>
      </c>
      <c r="H74" s="33"/>
      <c r="I74" s="33">
        <v>22980</v>
      </c>
      <c r="J74" s="33">
        <v>699</v>
      </c>
      <c r="K74" s="33">
        <v>21410</v>
      </c>
      <c r="L74" s="33">
        <v>870</v>
      </c>
      <c r="M74" s="33"/>
      <c r="N74" s="33">
        <v>18997174</v>
      </c>
      <c r="O74" s="33">
        <v>566798</v>
      </c>
      <c r="P74" s="33">
        <v>17753922</v>
      </c>
      <c r="Q74" s="33">
        <v>676453</v>
      </c>
      <c r="S74" s="6"/>
      <c r="T74" s="6"/>
      <c r="U74" s="6"/>
      <c r="V74" s="6"/>
    </row>
    <row r="75" spans="3:17" ht="29.25" customHeight="1">
      <c r="C75" s="15" t="s">
        <v>12</v>
      </c>
      <c r="D75" s="33">
        <f>44265-D74</f>
        <v>24869</v>
      </c>
      <c r="E75" s="33">
        <f>880-E74</f>
        <v>628</v>
      </c>
      <c r="F75" s="33">
        <f>42447-F74</f>
        <v>23848</v>
      </c>
      <c r="G75" s="33">
        <f>938-G74</f>
        <v>393</v>
      </c>
      <c r="H75" s="21"/>
      <c r="I75" s="33">
        <f>52515-I74</f>
        <v>29535</v>
      </c>
      <c r="J75" s="33">
        <f>2190-J74</f>
        <v>1491</v>
      </c>
      <c r="K75" s="33">
        <f>48719-K74</f>
        <v>27309</v>
      </c>
      <c r="L75" s="33">
        <f>1605-L74</f>
        <v>735</v>
      </c>
      <c r="M75" s="21"/>
      <c r="N75" s="33">
        <f>43993019-N74</f>
        <v>24995845</v>
      </c>
      <c r="O75" s="33">
        <f>1844571-O74</f>
        <v>1277773</v>
      </c>
      <c r="P75" s="33">
        <f>40888523-P74</f>
        <v>23134601</v>
      </c>
      <c r="Q75" s="33">
        <f>1259924-Q74</f>
        <v>583471</v>
      </c>
    </row>
    <row r="76" spans="3:17" ht="29.25" customHeight="1">
      <c r="C76" s="15" t="s">
        <v>13</v>
      </c>
      <c r="D76" s="33">
        <f>89590-D75-D74</f>
        <v>45325</v>
      </c>
      <c r="E76" s="33">
        <f>2962-E75-E74</f>
        <v>2082</v>
      </c>
      <c r="F76" s="33">
        <f>84079-F75-F74</f>
        <v>41632</v>
      </c>
      <c r="G76" s="33">
        <f>2549-G75-G74</f>
        <v>1611</v>
      </c>
      <c r="H76" s="21"/>
      <c r="I76" s="33">
        <f>102774-I75-I74</f>
        <v>50259</v>
      </c>
      <c r="J76" s="33">
        <f>8515-J75-J74</f>
        <v>6325</v>
      </c>
      <c r="K76" s="33">
        <f>91327-K75-K74</f>
        <v>42608</v>
      </c>
      <c r="L76" s="33">
        <f>2931-L75-L74</f>
        <v>1326</v>
      </c>
      <c r="M76" s="21"/>
      <c r="N76" s="33">
        <f>85680145-N75-N74</f>
        <v>41687126</v>
      </c>
      <c r="O76" s="33">
        <f>7016640-O75-O74</f>
        <v>5172069</v>
      </c>
      <c r="P76" s="33">
        <f>76337082-P75-P74</f>
        <v>35448559</v>
      </c>
      <c r="Q76" s="33">
        <f>2326422-Q75-Q74</f>
        <v>1066498</v>
      </c>
    </row>
    <row r="77" spans="3:17" ht="29.25" customHeight="1">
      <c r="C77" s="15" t="s">
        <v>14</v>
      </c>
      <c r="D77" s="39">
        <f>+D20-D76-D75-D74</f>
        <v>5823</v>
      </c>
      <c r="E77" s="33">
        <f>+E20-E76-E75-E74</f>
        <v>522</v>
      </c>
      <c r="F77" s="33">
        <f>+F20-F76-F75-F74</f>
        <v>5090</v>
      </c>
      <c r="G77" s="33">
        <f>+G20-G76-G75-G74</f>
        <v>211</v>
      </c>
      <c r="H77" s="21"/>
      <c r="I77" s="33">
        <f>+I20-I76-I75-I74</f>
        <v>9635</v>
      </c>
      <c r="J77" s="33">
        <f>+J20-J76-J75-J74</f>
        <v>1148</v>
      </c>
      <c r="K77" s="33">
        <f>+K20-K76-K75-K74</f>
        <v>8346</v>
      </c>
      <c r="L77" s="33">
        <f>+L20-L76-L75-L74</f>
        <v>142</v>
      </c>
      <c r="M77" s="21"/>
      <c r="N77" s="33">
        <f>+N20-N76-N75-N74</f>
        <v>5407451</v>
      </c>
      <c r="O77" s="33">
        <f>+O20-O76-O75-O74</f>
        <v>398557</v>
      </c>
      <c r="P77" s="33">
        <f>+P20-P76-P75-P74</f>
        <v>7855613</v>
      </c>
      <c r="Q77" s="33">
        <f>+Q20-Q76-Q75-Q74</f>
        <v>153281</v>
      </c>
    </row>
    <row r="78" spans="2:17" ht="29.25" customHeight="1">
      <c r="B78" s="12">
        <v>2016</v>
      </c>
      <c r="C78" s="15" t="s">
        <v>11</v>
      </c>
      <c r="D78" s="39">
        <v>20632</v>
      </c>
      <c r="E78" s="33">
        <v>249</v>
      </c>
      <c r="F78" s="33">
        <v>19774</v>
      </c>
      <c r="G78" s="33">
        <v>609</v>
      </c>
      <c r="H78" s="21"/>
      <c r="I78" s="33">
        <v>24287</v>
      </c>
      <c r="J78" s="33">
        <v>1121</v>
      </c>
      <c r="K78" s="33">
        <v>22416</v>
      </c>
      <c r="L78" s="33">
        <v>750</v>
      </c>
      <c r="M78" s="21"/>
      <c r="N78" s="33">
        <v>20847726</v>
      </c>
      <c r="O78" s="33">
        <v>997779</v>
      </c>
      <c r="P78" s="33">
        <v>19220245</v>
      </c>
      <c r="Q78" s="33">
        <v>629702</v>
      </c>
    </row>
    <row r="79" spans="3:17" ht="29.25" customHeight="1">
      <c r="C79" s="15"/>
      <c r="D79" s="33"/>
      <c r="E79" s="33"/>
      <c r="F79" s="33"/>
      <c r="G79" s="33"/>
      <c r="H79" s="21"/>
      <c r="I79" s="33"/>
      <c r="J79" s="33"/>
      <c r="K79" s="33"/>
      <c r="L79" s="33"/>
      <c r="M79" s="21"/>
      <c r="N79" s="33"/>
      <c r="O79" s="33"/>
      <c r="P79" s="33"/>
      <c r="Q79" s="33"/>
    </row>
    <row r="80" spans="3:17" ht="29.25" customHeight="1">
      <c r="C80" s="15"/>
      <c r="D80" s="33"/>
      <c r="E80" s="33"/>
      <c r="F80" s="33"/>
      <c r="G80" s="33"/>
      <c r="H80" s="21"/>
      <c r="I80" s="33"/>
      <c r="J80" s="33"/>
      <c r="K80" s="33"/>
      <c r="L80" s="33"/>
      <c r="M80" s="21"/>
      <c r="N80" s="33"/>
      <c r="O80" s="33"/>
      <c r="P80" s="33"/>
      <c r="Q80" s="33"/>
    </row>
    <row r="81" spans="2:17" ht="29.25" customHeight="1">
      <c r="B81" s="12"/>
      <c r="C81" s="15"/>
      <c r="D81" s="21"/>
      <c r="E81" s="21"/>
      <c r="F81" s="21"/>
      <c r="G81" s="21"/>
      <c r="H81" s="21"/>
      <c r="I81" s="38" t="s">
        <v>15</v>
      </c>
      <c r="J81" s="38"/>
      <c r="K81" s="38"/>
      <c r="L81" s="38"/>
      <c r="M81" s="21"/>
      <c r="N81" s="21"/>
      <c r="O81" s="21"/>
      <c r="P81" s="21"/>
      <c r="Q81" s="22"/>
    </row>
    <row r="82" spans="2:17" ht="29.25" customHeight="1" hidden="1">
      <c r="B82" s="12">
        <v>2003</v>
      </c>
      <c r="C82" s="15"/>
      <c r="D82" s="23">
        <f aca="true" t="shared" si="14" ref="D82:G94">+D8/D7*100-100</f>
        <v>-6.187247016769177</v>
      </c>
      <c r="E82" s="23">
        <f t="shared" si="14"/>
        <v>315.4241645244216</v>
      </c>
      <c r="F82" s="23">
        <f t="shared" si="14"/>
        <v>-11.37568058076225</v>
      </c>
      <c r="G82" s="23">
        <f t="shared" si="14"/>
        <v>-4.422677352330069</v>
      </c>
      <c r="H82" s="23"/>
      <c r="I82" s="23">
        <f aca="true" t="shared" si="15" ref="I82:L94">+I8/I7*100-100</f>
        <v>4.60915069143077</v>
      </c>
      <c r="J82" s="23">
        <f t="shared" si="15"/>
        <v>103.81636155362796</v>
      </c>
      <c r="K82" s="23">
        <f t="shared" si="15"/>
        <v>1.7641572454903098</v>
      </c>
      <c r="L82" s="23">
        <f t="shared" si="15"/>
        <v>4.12338574511999</v>
      </c>
      <c r="M82" s="23"/>
      <c r="N82" s="23">
        <f aca="true" t="shared" si="16" ref="N82:Q94">+N8/N7*100-100</f>
        <v>26.280712656027802</v>
      </c>
      <c r="O82" s="23">
        <f t="shared" si="16"/>
        <v>142.84404604716818</v>
      </c>
      <c r="P82" s="23">
        <f t="shared" si="16"/>
        <v>23.126799315214996</v>
      </c>
      <c r="Q82" s="24">
        <f t="shared" si="16"/>
        <v>24.846350354320393</v>
      </c>
    </row>
    <row r="83" spans="2:17" ht="29.25" customHeight="1" hidden="1">
      <c r="B83" s="12">
        <v>2004</v>
      </c>
      <c r="C83" s="15"/>
      <c r="D83" s="23">
        <f t="shared" si="14"/>
        <v>-1.6558332399417282</v>
      </c>
      <c r="E83" s="23">
        <f t="shared" si="14"/>
        <v>-69.92574257425743</v>
      </c>
      <c r="F83" s="23">
        <f t="shared" si="14"/>
        <v>10.677424639580607</v>
      </c>
      <c r="G83" s="23">
        <f t="shared" si="14"/>
        <v>-21.407867494824018</v>
      </c>
      <c r="H83" s="23"/>
      <c r="I83" s="23">
        <f t="shared" si="15"/>
        <v>-0.7398776493367194</v>
      </c>
      <c r="J83" s="23">
        <f t="shared" si="15"/>
        <v>-56.245612422277205</v>
      </c>
      <c r="K83" s="23">
        <f t="shared" si="15"/>
        <v>6.763100899199429</v>
      </c>
      <c r="L83" s="23">
        <f t="shared" si="15"/>
        <v>-9.738416283846107</v>
      </c>
      <c r="M83" s="23"/>
      <c r="N83" s="23">
        <f t="shared" si="16"/>
        <v>12.696805322224947</v>
      </c>
      <c r="O83" s="23">
        <f t="shared" si="16"/>
        <v>-49.01968790069492</v>
      </c>
      <c r="P83" s="23">
        <f t="shared" si="16"/>
        <v>21.4183691552756</v>
      </c>
      <c r="Q83" s="24">
        <f t="shared" si="16"/>
        <v>2.830056701987189</v>
      </c>
    </row>
    <row r="84" spans="2:17" ht="29.25" customHeight="1" hidden="1">
      <c r="B84" s="12">
        <v>2005</v>
      </c>
      <c r="C84" s="15"/>
      <c r="D84" s="23">
        <f t="shared" si="14"/>
        <v>49.20372638956155</v>
      </c>
      <c r="E84" s="23">
        <f t="shared" si="14"/>
        <v>12.55144032921811</v>
      </c>
      <c r="F84" s="23">
        <f t="shared" si="14"/>
        <v>49.52447914739295</v>
      </c>
      <c r="G84" s="23">
        <f t="shared" si="14"/>
        <v>50.40832455216017</v>
      </c>
      <c r="H84" s="23"/>
      <c r="I84" s="23">
        <f t="shared" si="15"/>
        <v>56.10890007117848</v>
      </c>
      <c r="J84" s="23">
        <f t="shared" si="15"/>
        <v>185.0245202202284</v>
      </c>
      <c r="K84" s="23">
        <f t="shared" si="15"/>
        <v>64.42729937466686</v>
      </c>
      <c r="L84" s="23">
        <f t="shared" si="15"/>
        <v>25.850331434548778</v>
      </c>
      <c r="M84" s="23"/>
      <c r="N84" s="23">
        <f t="shared" si="16"/>
        <v>72.21105990823108</v>
      </c>
      <c r="O84" s="23">
        <f t="shared" si="16"/>
        <v>211.79218926799473</v>
      </c>
      <c r="P84" s="23">
        <f t="shared" si="16"/>
        <v>82.40909965267721</v>
      </c>
      <c r="Q84" s="24">
        <f t="shared" si="16"/>
        <v>37.67134570435158</v>
      </c>
    </row>
    <row r="85" spans="2:17" ht="29.25" customHeight="1" hidden="1">
      <c r="B85" s="12">
        <v>2006</v>
      </c>
      <c r="C85" s="15"/>
      <c r="D85" s="23">
        <f t="shared" si="14"/>
        <v>18.11655082868708</v>
      </c>
      <c r="E85" s="23">
        <f t="shared" si="14"/>
        <v>90.31078610603291</v>
      </c>
      <c r="F85" s="23">
        <f t="shared" si="14"/>
        <v>33.56432213037667</v>
      </c>
      <c r="G85" s="23">
        <f t="shared" si="14"/>
        <v>-40.00350293370698</v>
      </c>
      <c r="H85" s="23"/>
      <c r="I85" s="23">
        <f t="shared" si="15"/>
        <v>16.863346087446615</v>
      </c>
      <c r="J85" s="23">
        <f t="shared" si="15"/>
        <v>103.37940225717901</v>
      </c>
      <c r="K85" s="23">
        <f t="shared" si="15"/>
        <v>26.955346966129113</v>
      </c>
      <c r="L85" s="23">
        <f t="shared" si="15"/>
        <v>-30.54372598716823</v>
      </c>
      <c r="M85" s="23"/>
      <c r="N85" s="23">
        <f t="shared" si="16"/>
        <v>40.707163973448985</v>
      </c>
      <c r="O85" s="23">
        <f t="shared" si="16"/>
        <v>152.03470022404258</v>
      </c>
      <c r="P85" s="23">
        <f t="shared" si="16"/>
        <v>53.29871520152764</v>
      </c>
      <c r="Q85" s="24">
        <f t="shared" si="16"/>
        <v>-17.394848205810177</v>
      </c>
    </row>
    <row r="86" spans="2:17" ht="29.25" customHeight="1" hidden="1">
      <c r="B86" s="12">
        <v>2007</v>
      </c>
      <c r="C86" s="15"/>
      <c r="D86" s="23">
        <f t="shared" si="14"/>
        <v>-8.587132234076947</v>
      </c>
      <c r="E86" s="23">
        <f t="shared" si="14"/>
        <v>-11.431316042267042</v>
      </c>
      <c r="F86" s="23">
        <f t="shared" si="14"/>
        <v>-4.706492736436402</v>
      </c>
      <c r="G86" s="23">
        <f t="shared" si="14"/>
        <v>-38.724273828638154</v>
      </c>
      <c r="H86" s="23"/>
      <c r="I86" s="23">
        <f t="shared" si="15"/>
        <v>10.753170851678618</v>
      </c>
      <c r="J86" s="23">
        <f t="shared" si="15"/>
        <v>28.234933121904504</v>
      </c>
      <c r="K86" s="23">
        <f t="shared" si="15"/>
        <v>12.207827775185876</v>
      </c>
      <c r="L86" s="23">
        <f t="shared" si="15"/>
        <v>-5.990471293742644</v>
      </c>
      <c r="M86" s="23"/>
      <c r="N86" s="23">
        <f t="shared" si="16"/>
        <v>21.31003403701564</v>
      </c>
      <c r="O86" s="23">
        <f t="shared" si="16"/>
        <v>39.004991583047854</v>
      </c>
      <c r="P86" s="23">
        <f t="shared" si="16"/>
        <v>23.217606819544173</v>
      </c>
      <c r="Q86" s="24">
        <f t="shared" si="16"/>
        <v>1.5237863790300281</v>
      </c>
    </row>
    <row r="87" spans="2:17" ht="29.25" customHeight="1">
      <c r="B87" s="12">
        <v>2008</v>
      </c>
      <c r="C87" s="15"/>
      <c r="D87" s="23">
        <f t="shared" si="14"/>
        <v>12.914691943127949</v>
      </c>
      <c r="E87" s="23">
        <f t="shared" si="14"/>
        <v>186.4425162689805</v>
      </c>
      <c r="F87" s="23">
        <f t="shared" si="14"/>
        <v>11.102901143346045</v>
      </c>
      <c r="G87" s="23">
        <f t="shared" si="14"/>
        <v>-3.001429252024778</v>
      </c>
      <c r="H87" s="23"/>
      <c r="I87" s="23">
        <f t="shared" si="15"/>
        <v>10.331826104810446</v>
      </c>
      <c r="J87" s="23">
        <f t="shared" si="15"/>
        <v>67.63305505664457</v>
      </c>
      <c r="K87" s="23">
        <f t="shared" si="15"/>
        <v>7.538862575251187</v>
      </c>
      <c r="L87" s="23">
        <f t="shared" si="15"/>
        <v>-3.153822723704451</v>
      </c>
      <c r="M87" s="23"/>
      <c r="N87" s="23">
        <f t="shared" si="16"/>
        <v>28.078435141928992</v>
      </c>
      <c r="O87" s="23">
        <f t="shared" si="16"/>
        <v>89.18957262937948</v>
      </c>
      <c r="P87" s="23">
        <f t="shared" si="16"/>
        <v>24.645195692002673</v>
      </c>
      <c r="Q87" s="24">
        <f t="shared" si="16"/>
        <v>14.531744253789853</v>
      </c>
    </row>
    <row r="88" spans="2:17" ht="29.25" customHeight="1">
      <c r="B88" s="12">
        <v>2009</v>
      </c>
      <c r="C88" s="15"/>
      <c r="D88" s="23">
        <f t="shared" si="14"/>
        <v>5.288875663654437</v>
      </c>
      <c r="E88" s="23">
        <f t="shared" si="14"/>
        <v>58.08405906853466</v>
      </c>
      <c r="F88" s="23">
        <f t="shared" si="14"/>
        <v>2.8107389128075795</v>
      </c>
      <c r="G88" s="23">
        <f t="shared" si="14"/>
        <v>5.82023575638506</v>
      </c>
      <c r="H88" s="23"/>
      <c r="I88" s="23">
        <f t="shared" si="15"/>
        <v>14.631767566747584</v>
      </c>
      <c r="J88" s="23">
        <f t="shared" si="15"/>
        <v>57.94444631788056</v>
      </c>
      <c r="K88" s="23">
        <f t="shared" si="15"/>
        <v>9.988175295130475</v>
      </c>
      <c r="L88" s="23">
        <f t="shared" si="15"/>
        <v>8.173276688288894</v>
      </c>
      <c r="M88" s="23"/>
      <c r="N88" s="23">
        <f t="shared" si="16"/>
        <v>8.149131722169045</v>
      </c>
      <c r="O88" s="23">
        <f t="shared" si="16"/>
        <v>50.13124556103992</v>
      </c>
      <c r="P88" s="23">
        <f t="shared" si="16"/>
        <v>3.745057588802325</v>
      </c>
      <c r="Q88" s="24">
        <f t="shared" si="16"/>
        <v>-0.6180654704022288</v>
      </c>
    </row>
    <row r="89" spans="2:17" ht="29.25" customHeight="1">
      <c r="B89" s="12">
        <v>2010</v>
      </c>
      <c r="C89" s="15"/>
      <c r="D89" s="23">
        <f t="shared" si="14"/>
        <v>5.252275837448678</v>
      </c>
      <c r="E89" s="23">
        <f t="shared" si="14"/>
        <v>-20.263473053892213</v>
      </c>
      <c r="F89" s="23">
        <f t="shared" si="14"/>
        <v>6.509600980525661</v>
      </c>
      <c r="G89" s="23">
        <f t="shared" si="14"/>
        <v>12.83360408447436</v>
      </c>
      <c r="H89" s="23"/>
      <c r="I89" s="23">
        <f t="shared" si="15"/>
        <v>6.080942448253566</v>
      </c>
      <c r="J89" s="23">
        <f t="shared" si="15"/>
        <v>-12.843666425422768</v>
      </c>
      <c r="K89" s="23">
        <f t="shared" si="15"/>
        <v>9.244388641568335</v>
      </c>
      <c r="L89" s="23">
        <f t="shared" si="15"/>
        <v>8.100276842861405</v>
      </c>
      <c r="M89" s="23"/>
      <c r="N89" s="23">
        <f t="shared" si="16"/>
        <v>13.579753636818353</v>
      </c>
      <c r="O89" s="23">
        <f t="shared" si="16"/>
        <v>-5.94484902660956</v>
      </c>
      <c r="P89" s="23">
        <f t="shared" si="16"/>
        <v>17.12872807180294</v>
      </c>
      <c r="Q89" s="24">
        <f t="shared" si="16"/>
        <v>14.844974975726103</v>
      </c>
    </row>
    <row r="90" spans="2:17" ht="29.25" customHeight="1">
      <c r="B90" s="12">
        <v>2011</v>
      </c>
      <c r="C90" s="15"/>
      <c r="D90" s="23">
        <f t="shared" si="14"/>
        <v>20.805833886855368</v>
      </c>
      <c r="E90" s="23">
        <f t="shared" si="14"/>
        <v>-17.963352358065492</v>
      </c>
      <c r="F90" s="23">
        <f t="shared" si="14"/>
        <v>26.48478455440481</v>
      </c>
      <c r="G90" s="23">
        <f t="shared" si="14"/>
        <v>-25.730152200740434</v>
      </c>
      <c r="H90" s="23"/>
      <c r="I90" s="23">
        <f t="shared" si="15"/>
        <v>27.408240367839</v>
      </c>
      <c r="J90" s="23">
        <f t="shared" si="15"/>
        <v>-22.105541090268616</v>
      </c>
      <c r="K90" s="23">
        <f t="shared" si="15"/>
        <v>40.13656122124013</v>
      </c>
      <c r="L90" s="23">
        <f t="shared" si="15"/>
        <v>-20.3746887012027</v>
      </c>
      <c r="M90" s="23"/>
      <c r="N90" s="23">
        <f t="shared" si="16"/>
        <v>45.453891584252375</v>
      </c>
      <c r="O90" s="23">
        <f t="shared" si="16"/>
        <v>-11.866876418658293</v>
      </c>
      <c r="P90" s="23">
        <f t="shared" si="16"/>
        <v>60.67595769972999</v>
      </c>
      <c r="Q90" s="24">
        <f t="shared" si="16"/>
        <v>-9.999584126369413</v>
      </c>
    </row>
    <row r="91" spans="2:17" ht="29.25" customHeight="1">
      <c r="B91" s="12">
        <v>2012</v>
      </c>
      <c r="C91" s="15"/>
      <c r="D91" s="23">
        <f t="shared" si="14"/>
        <v>-3.692048525403308</v>
      </c>
      <c r="E91" s="23">
        <f t="shared" si="14"/>
        <v>-3.8447455144635683</v>
      </c>
      <c r="F91" s="23">
        <f t="shared" si="14"/>
        <v>-2.0002779918876854</v>
      </c>
      <c r="G91" s="23">
        <f t="shared" si="14"/>
        <v>-40.65355857103295</v>
      </c>
      <c r="H91" s="23"/>
      <c r="I91" s="23">
        <f t="shared" si="15"/>
        <v>-2.7058442749765845</v>
      </c>
      <c r="J91" s="23">
        <f t="shared" si="15"/>
        <v>13.743294610440131</v>
      </c>
      <c r="K91" s="23">
        <f t="shared" si="15"/>
        <v>-0.8682480759686229</v>
      </c>
      <c r="L91" s="23">
        <f t="shared" si="15"/>
        <v>-49.803180104855535</v>
      </c>
      <c r="M91" s="23"/>
      <c r="N91" s="23">
        <f t="shared" si="16"/>
        <v>2.2798587111661845</v>
      </c>
      <c r="O91" s="23">
        <f t="shared" si="16"/>
        <v>21.417073497510913</v>
      </c>
      <c r="P91" s="23">
        <f t="shared" si="16"/>
        <v>3.9301540164504303</v>
      </c>
      <c r="Q91" s="24">
        <f t="shared" si="16"/>
        <v>-47.194305569899285</v>
      </c>
    </row>
    <row r="92" spans="2:17" ht="29.25" customHeight="1">
      <c r="B92" s="12">
        <v>2013</v>
      </c>
      <c r="C92" s="15"/>
      <c r="D92" s="23">
        <f t="shared" si="14"/>
        <v>21.392043729122378</v>
      </c>
      <c r="E92" s="23">
        <f t="shared" si="14"/>
        <v>-8.987052551408993</v>
      </c>
      <c r="F92" s="23">
        <f t="shared" si="14"/>
        <v>22.689411521997016</v>
      </c>
      <c r="G92" s="23">
        <f t="shared" si="14"/>
        <v>11.665888940737275</v>
      </c>
      <c r="H92" s="23"/>
      <c r="I92" s="23">
        <f t="shared" si="15"/>
        <v>28.179090566614775</v>
      </c>
      <c r="J92" s="23">
        <f t="shared" si="15"/>
        <v>7.250652534378304</v>
      </c>
      <c r="K92" s="23">
        <f t="shared" si="15"/>
        <v>29.695488542858072</v>
      </c>
      <c r="L92" s="23">
        <f t="shared" si="15"/>
        <v>39.95701820824857</v>
      </c>
      <c r="M92" s="23"/>
      <c r="N92" s="23">
        <f t="shared" si="16"/>
        <v>35.981339961341206</v>
      </c>
      <c r="O92" s="23">
        <f t="shared" si="16"/>
        <v>12.091408261547002</v>
      </c>
      <c r="P92" s="23">
        <f t="shared" si="16"/>
        <v>37.86655731017581</v>
      </c>
      <c r="Q92" s="24">
        <f t="shared" si="16"/>
        <v>49.30827659858602</v>
      </c>
    </row>
    <row r="93" spans="2:17" ht="29.25" customHeight="1">
      <c r="B93" s="12">
        <v>2014</v>
      </c>
      <c r="C93" s="15"/>
      <c r="D93" s="23">
        <f t="shared" si="14"/>
        <v>3.597302273455</v>
      </c>
      <c r="E93" s="23">
        <f t="shared" si="14"/>
        <v>5.564853556485346</v>
      </c>
      <c r="F93" s="23">
        <f t="shared" si="14"/>
        <v>3.7087637804378346</v>
      </c>
      <c r="G93" s="23">
        <f t="shared" si="14"/>
        <v>-2.7998328458002533</v>
      </c>
      <c r="H93" s="23"/>
      <c r="I93" s="23">
        <f t="shared" si="15"/>
        <v>13.086463752161293</v>
      </c>
      <c r="J93" s="23">
        <f t="shared" si="15"/>
        <v>9.659592419047016</v>
      </c>
      <c r="K93" s="23">
        <f t="shared" si="15"/>
        <v>14.134448401282597</v>
      </c>
      <c r="L93" s="23">
        <f t="shared" si="15"/>
        <v>-8.496103525785898</v>
      </c>
      <c r="M93" s="23"/>
      <c r="N93" s="23">
        <f t="shared" si="16"/>
        <v>24.794387263569575</v>
      </c>
      <c r="O93" s="23">
        <f t="shared" si="16"/>
        <v>21.15179250370454</v>
      </c>
      <c r="P93" s="23">
        <f t="shared" si="16"/>
        <v>25.976478139381626</v>
      </c>
      <c r="Q93" s="24">
        <f t="shared" si="16"/>
        <v>0.06466986047402656</v>
      </c>
    </row>
    <row r="94" spans="2:17" ht="29.25" customHeight="1">
      <c r="B94" s="12">
        <v>2015</v>
      </c>
      <c r="C94" s="15"/>
      <c r="D94" s="23">
        <f t="shared" si="14"/>
        <v>-7.841129709941953</v>
      </c>
      <c r="E94" s="23">
        <f t="shared" si="14"/>
        <v>38.08957590170431</v>
      </c>
      <c r="F94" s="23">
        <f t="shared" si="14"/>
        <v>-9.640055937252995</v>
      </c>
      <c r="G94" s="23">
        <f t="shared" si="14"/>
        <v>18.658641444539995</v>
      </c>
      <c r="H94" s="23"/>
      <c r="I94" s="23">
        <f t="shared" si="15"/>
        <v>-0.9347101671591105</v>
      </c>
      <c r="J94" s="23">
        <f t="shared" si="15"/>
        <v>29.070933714602177</v>
      </c>
      <c r="K94" s="23">
        <f t="shared" si="15"/>
        <v>-3.1986516862793337</v>
      </c>
      <c r="L94" s="23">
        <f t="shared" si="15"/>
        <v>1.8733693796432362</v>
      </c>
      <c r="M94" s="23"/>
      <c r="N94" s="23">
        <f t="shared" si="16"/>
        <v>1.7699306735584344</v>
      </c>
      <c r="O94" s="23">
        <f t="shared" si="16"/>
        <v>20.054942942143455</v>
      </c>
      <c r="P94" s="23">
        <f t="shared" si="16"/>
        <v>3.9379851688999423</v>
      </c>
      <c r="Q94" s="24">
        <f t="shared" si="16"/>
        <v>6.693906175562873</v>
      </c>
    </row>
    <row r="95" spans="2:17" ht="29.25" customHeight="1" hidden="1">
      <c r="B95" s="12">
        <v>2003</v>
      </c>
      <c r="C95" s="15" t="s">
        <v>11</v>
      </c>
      <c r="D95" s="23">
        <f aca="true" t="shared" si="17" ref="D95:D117">+D26/D22*100-100</f>
        <v>15.296241588708341</v>
      </c>
      <c r="E95" s="23">
        <f aca="true" t="shared" si="18" ref="E95:G96">+E26/E22*100-100</f>
        <v>78.57142857142858</v>
      </c>
      <c r="F95" s="23">
        <f t="shared" si="18"/>
        <v>-1.6816674561818985</v>
      </c>
      <c r="G95" s="23">
        <f t="shared" si="18"/>
        <v>51.36866627839254</v>
      </c>
      <c r="H95" s="25"/>
      <c r="I95" s="23">
        <f aca="true" t="shared" si="19" ref="I95:L96">+I26/I22*100-100</f>
        <v>19.059471569454374</v>
      </c>
      <c r="J95" s="23">
        <f t="shared" si="19"/>
        <v>111.12716481805796</v>
      </c>
      <c r="K95" s="23">
        <f t="shared" si="19"/>
        <v>16.771719147955963</v>
      </c>
      <c r="L95" s="23">
        <f t="shared" si="19"/>
        <v>10.880462475589397</v>
      </c>
      <c r="M95" s="25"/>
      <c r="N95" s="23">
        <f aca="true" t="shared" si="20" ref="N95:Q96">+N26/N22*100-100</f>
        <v>56.64186535599936</v>
      </c>
      <c r="O95" s="23">
        <f t="shared" si="20"/>
        <v>167.4358930011283</v>
      </c>
      <c r="P95" s="23">
        <f t="shared" si="20"/>
        <v>54.11813239057906</v>
      </c>
      <c r="Q95" s="24">
        <f t="shared" si="20"/>
        <v>45.44737887468298</v>
      </c>
    </row>
    <row r="96" spans="2:17" ht="29.25" customHeight="1" hidden="1">
      <c r="B96" s="12"/>
      <c r="C96" s="15" t="s">
        <v>12</v>
      </c>
      <c r="D96" s="23">
        <f t="shared" si="17"/>
        <v>-4.21470663592109</v>
      </c>
      <c r="E96" s="23">
        <f t="shared" si="18"/>
        <v>1681.35593220339</v>
      </c>
      <c r="F96" s="23">
        <f t="shared" si="18"/>
        <v>-20.01408202781201</v>
      </c>
      <c r="G96" s="23">
        <f t="shared" si="18"/>
        <v>-8.906098741529519</v>
      </c>
      <c r="H96" s="25"/>
      <c r="I96" s="23">
        <f t="shared" si="19"/>
        <v>10.452409749170926</v>
      </c>
      <c r="J96" s="23">
        <f t="shared" si="19"/>
        <v>189.56372820370882</v>
      </c>
      <c r="K96" s="23">
        <f t="shared" si="19"/>
        <v>-1.331195855115439</v>
      </c>
      <c r="L96" s="23">
        <f t="shared" si="19"/>
        <v>22.19335008366741</v>
      </c>
      <c r="M96" s="25"/>
      <c r="N96" s="23">
        <f t="shared" si="20"/>
        <v>35.124055668258706</v>
      </c>
      <c r="O96" s="23">
        <f t="shared" si="20"/>
        <v>231.1218617258681</v>
      </c>
      <c r="P96" s="23">
        <f t="shared" si="20"/>
        <v>19.712173048997286</v>
      </c>
      <c r="Q96" s="24">
        <f t="shared" si="20"/>
        <v>49.48449117060315</v>
      </c>
    </row>
    <row r="97" spans="2:17" ht="29.25" customHeight="1" hidden="1">
      <c r="B97" s="12"/>
      <c r="C97" s="15" t="s">
        <v>13</v>
      </c>
      <c r="D97" s="23">
        <f t="shared" si="17"/>
        <v>-14.875751730398278</v>
      </c>
      <c r="E97" s="23">
        <f aca="true" t="shared" si="21" ref="E97:G105">+E28/E24*100-100</f>
        <v>131.1688311688312</v>
      </c>
      <c r="F97" s="23">
        <f t="shared" si="21"/>
        <v>-12.996177594825056</v>
      </c>
      <c r="G97" s="23">
        <f t="shared" si="21"/>
        <v>-27.30093071354706</v>
      </c>
      <c r="H97" s="25"/>
      <c r="I97" s="23">
        <f aca="true" t="shared" si="22" ref="I97:L105">+I28/I24*100-100</f>
        <v>-2.8372488753040273</v>
      </c>
      <c r="J97" s="23">
        <f t="shared" si="22"/>
        <v>244.31561363859686</v>
      </c>
      <c r="K97" s="23">
        <f t="shared" si="22"/>
        <v>-4.369111783227154</v>
      </c>
      <c r="L97" s="23">
        <f t="shared" si="22"/>
        <v>-5.1443636864030395</v>
      </c>
      <c r="M97" s="25"/>
      <c r="N97" s="23">
        <f aca="true" t="shared" si="23" ref="N97:Q105">+N28/N24*100-100</f>
        <v>14.689046150448021</v>
      </c>
      <c r="O97" s="23">
        <f t="shared" si="23"/>
        <v>284.17366651391944</v>
      </c>
      <c r="P97" s="23">
        <f t="shared" si="23"/>
        <v>14.21419133471575</v>
      </c>
      <c r="Q97" s="24">
        <f t="shared" si="23"/>
        <v>7.706930277509059</v>
      </c>
    </row>
    <row r="98" spans="2:17" ht="29.25" customHeight="1" hidden="1">
      <c r="B98" s="12"/>
      <c r="C98" s="15" t="s">
        <v>14</v>
      </c>
      <c r="D98" s="23">
        <f t="shared" si="17"/>
        <v>-10.734315899308726</v>
      </c>
      <c r="E98" s="23">
        <f t="shared" si="21"/>
        <v>13.13131313131312</v>
      </c>
      <c r="F98" s="23">
        <f t="shared" si="21"/>
        <v>-9.60811433840479</v>
      </c>
      <c r="G98" s="23">
        <f t="shared" si="21"/>
        <v>-14.054669703872435</v>
      </c>
      <c r="H98" s="25"/>
      <c r="I98" s="23">
        <f t="shared" si="22"/>
        <v>-1.5109888025362608</v>
      </c>
      <c r="J98" s="23">
        <f t="shared" si="22"/>
        <v>-29.337459200542582</v>
      </c>
      <c r="K98" s="23">
        <f t="shared" si="22"/>
        <v>-0.005014671212421717</v>
      </c>
      <c r="L98" s="23">
        <f t="shared" si="22"/>
        <v>-3.4310736327769007</v>
      </c>
      <c r="M98" s="25"/>
      <c r="N98" s="23">
        <f t="shared" si="23"/>
        <v>15.517423297484683</v>
      </c>
      <c r="O98" s="23">
        <f t="shared" si="23"/>
        <v>-16.762609712175987</v>
      </c>
      <c r="P98" s="23">
        <f t="shared" si="23"/>
        <v>17.793885557913285</v>
      </c>
      <c r="Q98" s="24">
        <f t="shared" si="23"/>
        <v>12.479615663322164</v>
      </c>
    </row>
    <row r="99" spans="2:17" ht="29.25" customHeight="1" hidden="1">
      <c r="B99" s="12">
        <v>2004</v>
      </c>
      <c r="C99" s="15" t="s">
        <v>11</v>
      </c>
      <c r="D99" s="23">
        <f t="shared" si="17"/>
        <v>41.16725978647685</v>
      </c>
      <c r="E99" s="23">
        <f t="shared" si="21"/>
        <v>-18.181818181818173</v>
      </c>
      <c r="F99" s="23">
        <f t="shared" si="21"/>
        <v>70.6094916887497</v>
      </c>
      <c r="G99" s="23">
        <f t="shared" si="21"/>
        <v>0.4232397075798531</v>
      </c>
      <c r="H99" s="25"/>
      <c r="I99" s="23">
        <f t="shared" si="22"/>
        <v>25.02397904565825</v>
      </c>
      <c r="J99" s="23">
        <f t="shared" si="22"/>
        <v>-91.14686181574358</v>
      </c>
      <c r="K99" s="23">
        <f t="shared" si="22"/>
        <v>43.99029300456479</v>
      </c>
      <c r="L99" s="23">
        <f t="shared" si="22"/>
        <v>18.98896730782016</v>
      </c>
      <c r="M99" s="25"/>
      <c r="N99" s="23">
        <f t="shared" si="23"/>
        <v>38.98479164494199</v>
      </c>
      <c r="O99" s="23">
        <f t="shared" si="23"/>
        <v>-91.0228973061715</v>
      </c>
      <c r="P99" s="23">
        <f t="shared" si="23"/>
        <v>61.551934450711684</v>
      </c>
      <c r="Q99" s="24">
        <f t="shared" si="23"/>
        <v>32.42775413310898</v>
      </c>
    </row>
    <row r="100" spans="2:17" ht="29.25" customHeight="1" hidden="1">
      <c r="B100" s="12"/>
      <c r="C100" s="15" t="s">
        <v>12</v>
      </c>
      <c r="D100" s="23">
        <f t="shared" si="17"/>
        <v>-19.687040256787483</v>
      </c>
      <c r="E100" s="23">
        <f t="shared" si="21"/>
        <v>-99.80970504281636</v>
      </c>
      <c r="F100" s="23">
        <f t="shared" si="21"/>
        <v>9.441021126760575</v>
      </c>
      <c r="G100" s="23">
        <f t="shared" si="21"/>
        <v>-45.270988310308184</v>
      </c>
      <c r="H100" s="25"/>
      <c r="I100" s="23">
        <f t="shared" si="22"/>
        <v>-19.163191095823322</v>
      </c>
      <c r="J100" s="23">
        <f t="shared" si="22"/>
        <v>-98.99008907288922</v>
      </c>
      <c r="K100" s="23">
        <f t="shared" si="22"/>
        <v>-0.3983415477990917</v>
      </c>
      <c r="L100" s="23">
        <f t="shared" si="22"/>
        <v>-38.26899234748408</v>
      </c>
      <c r="M100" s="25"/>
      <c r="N100" s="23">
        <f t="shared" si="23"/>
        <v>-9.123353498433985</v>
      </c>
      <c r="O100" s="23">
        <f t="shared" si="23"/>
        <v>-98.95892495011142</v>
      </c>
      <c r="P100" s="23">
        <f t="shared" si="23"/>
        <v>14.133633934912652</v>
      </c>
      <c r="Q100" s="24">
        <f t="shared" si="23"/>
        <v>-30.494597559459763</v>
      </c>
    </row>
    <row r="101" spans="2:17" ht="29.25" customHeight="1" hidden="1">
      <c r="B101" s="12"/>
      <c r="C101" s="15" t="s">
        <v>13</v>
      </c>
      <c r="D101" s="23">
        <f t="shared" si="17"/>
        <v>-3.7723273793655068</v>
      </c>
      <c r="E101" s="23">
        <f t="shared" si="21"/>
        <v>-1.1235955056179847</v>
      </c>
      <c r="F101" s="23">
        <f t="shared" si="21"/>
        <v>-0.11828320378506874</v>
      </c>
      <c r="G101" s="23">
        <f t="shared" si="21"/>
        <v>-19.487908961593163</v>
      </c>
      <c r="H101" s="25"/>
      <c r="I101" s="23">
        <f t="shared" si="22"/>
        <v>2.653187644116798</v>
      </c>
      <c r="J101" s="23">
        <f t="shared" si="22"/>
        <v>162.67990829789863</v>
      </c>
      <c r="K101" s="23">
        <f t="shared" si="22"/>
        <v>-0.7475865192920708</v>
      </c>
      <c r="L101" s="23">
        <f t="shared" si="22"/>
        <v>-3.3924718951705586</v>
      </c>
      <c r="M101" s="25"/>
      <c r="N101" s="23">
        <f t="shared" si="23"/>
        <v>19.847877429101345</v>
      </c>
      <c r="O101" s="23">
        <f t="shared" si="23"/>
        <v>222.77300057876488</v>
      </c>
      <c r="P101" s="23">
        <f t="shared" si="23"/>
        <v>14.863979957869859</v>
      </c>
      <c r="Q101" s="24">
        <f t="shared" si="23"/>
        <v>14.500643574000009</v>
      </c>
    </row>
    <row r="102" spans="2:17" ht="29.25" customHeight="1" hidden="1">
      <c r="B102" s="12"/>
      <c r="C102" s="15" t="s">
        <v>14</v>
      </c>
      <c r="D102" s="23">
        <f t="shared" si="17"/>
        <v>-12.62419637638807</v>
      </c>
      <c r="E102" s="23">
        <f t="shared" si="21"/>
        <v>-25.89285714285714</v>
      </c>
      <c r="F102" s="23">
        <f t="shared" si="21"/>
        <v>-7.609915332041211</v>
      </c>
      <c r="G102" s="23">
        <f t="shared" si="21"/>
        <v>-25.258415054333412</v>
      </c>
      <c r="H102" s="25"/>
      <c r="I102" s="23">
        <f t="shared" si="22"/>
        <v>-8.038433710620836</v>
      </c>
      <c r="J102" s="23">
        <f t="shared" si="22"/>
        <v>21.053389322135587</v>
      </c>
      <c r="K102" s="23">
        <f t="shared" si="22"/>
        <v>-5.360737906282992</v>
      </c>
      <c r="L102" s="23">
        <f t="shared" si="22"/>
        <v>-14.382480036234696</v>
      </c>
      <c r="M102" s="25"/>
      <c r="N102" s="23">
        <f t="shared" si="23"/>
        <v>5.547469507903585</v>
      </c>
      <c r="O102" s="23">
        <f t="shared" si="23"/>
        <v>38.60938492616049</v>
      </c>
      <c r="P102" s="23">
        <f t="shared" si="23"/>
        <v>8.36489141791661</v>
      </c>
      <c r="Q102" s="24">
        <f t="shared" si="23"/>
        <v>-0.9537096653822914</v>
      </c>
    </row>
    <row r="103" spans="2:17" ht="29.25" customHeight="1" hidden="1">
      <c r="B103" s="12">
        <v>2005</v>
      </c>
      <c r="C103" s="15" t="s">
        <v>11</v>
      </c>
      <c r="D103" s="23">
        <f t="shared" si="17"/>
        <v>-24.634466068367445</v>
      </c>
      <c r="E103" s="23">
        <f t="shared" si="21"/>
        <v>-33.33333333333334</v>
      </c>
      <c r="F103" s="23">
        <f t="shared" si="21"/>
        <v>-23.11493928268851</v>
      </c>
      <c r="G103" s="23">
        <f t="shared" si="21"/>
        <v>-28.00766283524905</v>
      </c>
      <c r="H103" s="25"/>
      <c r="I103" s="23">
        <f t="shared" si="22"/>
        <v>-14.36672120425203</v>
      </c>
      <c r="J103" s="23">
        <f t="shared" si="22"/>
        <v>514.8040185310499</v>
      </c>
      <c r="K103" s="23">
        <f t="shared" si="22"/>
        <v>-11.801371218543736</v>
      </c>
      <c r="L103" s="23">
        <f t="shared" si="22"/>
        <v>-30.132037464527798</v>
      </c>
      <c r="M103" s="25"/>
      <c r="N103" s="23">
        <f t="shared" si="23"/>
        <v>-3.851946715341157</v>
      </c>
      <c r="O103" s="23">
        <f t="shared" si="23"/>
        <v>686.5048889761832</v>
      </c>
      <c r="P103" s="23">
        <f t="shared" si="23"/>
        <v>-0.8953063110300832</v>
      </c>
      <c r="Q103" s="24">
        <f t="shared" si="23"/>
        <v>-22.16126628402263</v>
      </c>
    </row>
    <row r="104" spans="2:17" ht="29.25" customHeight="1" hidden="1">
      <c r="B104" s="12"/>
      <c r="C104" s="15" t="s">
        <v>12</v>
      </c>
      <c r="D104" s="23">
        <f t="shared" si="17"/>
        <v>92.6727726894255</v>
      </c>
      <c r="E104" s="23">
        <f t="shared" si="21"/>
        <v>2400</v>
      </c>
      <c r="F104" s="23">
        <f t="shared" si="21"/>
        <v>83.02835310677659</v>
      </c>
      <c r="G104" s="23">
        <f t="shared" si="21"/>
        <v>134.7572815533981</v>
      </c>
      <c r="H104" s="25"/>
      <c r="I104" s="23">
        <f t="shared" si="22"/>
        <v>109.55657718411382</v>
      </c>
      <c r="J104" s="23">
        <f t="shared" si="22"/>
        <v>4054.3921916592726</v>
      </c>
      <c r="K104" s="23">
        <f t="shared" si="22"/>
        <v>116.16244788389398</v>
      </c>
      <c r="L104" s="23">
        <f t="shared" si="22"/>
        <v>73.33948432223883</v>
      </c>
      <c r="M104" s="25"/>
      <c r="N104" s="23">
        <f t="shared" si="23"/>
        <v>134.45336571657867</v>
      </c>
      <c r="O104" s="23">
        <f t="shared" si="23"/>
        <v>4859.780884796207</v>
      </c>
      <c r="P104" s="23">
        <f t="shared" si="23"/>
        <v>145.43911122888636</v>
      </c>
      <c r="Q104" s="24">
        <f t="shared" si="23"/>
        <v>84.87072078639056</v>
      </c>
    </row>
    <row r="105" spans="2:17" ht="29.25" customHeight="1" hidden="1">
      <c r="B105" s="12"/>
      <c r="C105" s="15" t="s">
        <v>13</v>
      </c>
      <c r="D105" s="23">
        <f t="shared" si="17"/>
        <v>85.5104585122593</v>
      </c>
      <c r="E105" s="23">
        <f t="shared" si="21"/>
        <v>-26.13636363636364</v>
      </c>
      <c r="F105" s="23">
        <f t="shared" si="21"/>
        <v>88.140754525461</v>
      </c>
      <c r="G105" s="23">
        <f t="shared" si="21"/>
        <v>89.13427561837455</v>
      </c>
      <c r="H105" s="25"/>
      <c r="I105" s="23">
        <f t="shared" si="22"/>
        <v>103.14607981224344</v>
      </c>
      <c r="J105" s="23">
        <f t="shared" si="22"/>
        <v>-6.241104958770464</v>
      </c>
      <c r="K105" s="23">
        <f t="shared" si="22"/>
        <v>115.39374588594904</v>
      </c>
      <c r="L105" s="23">
        <f t="shared" si="22"/>
        <v>91.47047480799836</v>
      </c>
      <c r="M105" s="25"/>
      <c r="N105" s="23">
        <f t="shared" si="23"/>
        <v>121.80233979723303</v>
      </c>
      <c r="O105" s="23">
        <f t="shared" si="23"/>
        <v>-1.2167764889527461</v>
      </c>
      <c r="P105" s="23">
        <f t="shared" si="23"/>
        <v>137.149730965551</v>
      </c>
      <c r="Q105" s="24">
        <f t="shared" si="23"/>
        <v>106.55165769946544</v>
      </c>
    </row>
    <row r="106" spans="2:17" ht="29.25" customHeight="1" hidden="1">
      <c r="B106" s="12"/>
      <c r="C106" s="15" t="s">
        <v>14</v>
      </c>
      <c r="D106" s="23">
        <f t="shared" si="17"/>
        <v>66.68896321070235</v>
      </c>
      <c r="E106" s="23">
        <f aca="true" t="shared" si="24" ref="E106:G113">+E37/E33*100-100</f>
        <v>161.44578313253015</v>
      </c>
      <c r="F106" s="23">
        <f t="shared" si="24"/>
        <v>62.724964116153245</v>
      </c>
      <c r="G106" s="23">
        <f t="shared" si="24"/>
        <v>76.63120567375887</v>
      </c>
      <c r="H106" s="25"/>
      <c r="I106" s="23">
        <f aca="true" t="shared" si="25" ref="I106:L113">+I37/I33*100-100</f>
        <v>63.21964137804258</v>
      </c>
      <c r="J106" s="23">
        <f t="shared" si="25"/>
        <v>453.2399056472873</v>
      </c>
      <c r="K106" s="23">
        <f t="shared" si="25"/>
        <v>70.31622230995765</v>
      </c>
      <c r="L106" s="23">
        <f t="shared" si="25"/>
        <v>31.420878967251582</v>
      </c>
      <c r="M106" s="25"/>
      <c r="N106" s="23">
        <f aca="true" t="shared" si="26" ref="N106:Q113">+N37/N33*100-100</f>
        <v>76.04786281738703</v>
      </c>
      <c r="O106" s="23">
        <f t="shared" si="26"/>
        <v>496.7707337658095</v>
      </c>
      <c r="P106" s="23">
        <f t="shared" si="26"/>
        <v>83.71500290799372</v>
      </c>
      <c r="Q106" s="24">
        <f t="shared" si="26"/>
        <v>42.66043850373532</v>
      </c>
    </row>
    <row r="107" spans="2:17" ht="29.25" customHeight="1" hidden="1">
      <c r="B107" s="12">
        <v>2006</v>
      </c>
      <c r="C107" s="15" t="s">
        <v>11</v>
      </c>
      <c r="D107" s="23">
        <f t="shared" si="17"/>
        <v>35.54990634198555</v>
      </c>
      <c r="E107" s="23">
        <f t="shared" si="24"/>
        <v>-68</v>
      </c>
      <c r="F107" s="23">
        <f t="shared" si="24"/>
        <v>44.8852157943067</v>
      </c>
      <c r="G107" s="23">
        <f t="shared" si="24"/>
        <v>16.764236295902066</v>
      </c>
      <c r="H107" s="25"/>
      <c r="I107" s="23">
        <f t="shared" si="25"/>
        <v>17.97796983455649</v>
      </c>
      <c r="J107" s="23">
        <f t="shared" si="25"/>
        <v>-36.11633223266446</v>
      </c>
      <c r="K107" s="23">
        <f t="shared" si="25"/>
        <v>39.21392829405923</v>
      </c>
      <c r="L107" s="23">
        <f t="shared" si="25"/>
        <v>-33.67103063617431</v>
      </c>
      <c r="M107" s="25"/>
      <c r="N107" s="23">
        <f t="shared" si="26"/>
        <v>28.767487023921376</v>
      </c>
      <c r="O107" s="23">
        <f t="shared" si="26"/>
        <v>-34.149143258912275</v>
      </c>
      <c r="P107" s="23">
        <f t="shared" si="26"/>
        <v>54.36400720909148</v>
      </c>
      <c r="Q107" s="24">
        <f t="shared" si="26"/>
        <v>-30.279284147151515</v>
      </c>
    </row>
    <row r="108" spans="2:17" ht="29.25" customHeight="1" hidden="1">
      <c r="B108" s="12"/>
      <c r="C108" s="15" t="s">
        <v>12</v>
      </c>
      <c r="D108" s="23">
        <f t="shared" si="17"/>
        <v>17.813310285220396</v>
      </c>
      <c r="E108" s="23">
        <f t="shared" si="24"/>
        <v>738.0000000000001</v>
      </c>
      <c r="F108" s="23">
        <f t="shared" si="24"/>
        <v>27.77411557899363</v>
      </c>
      <c r="G108" s="23">
        <f t="shared" si="24"/>
        <v>-34.57402812241523</v>
      </c>
      <c r="H108" s="25"/>
      <c r="I108" s="23">
        <f t="shared" si="25"/>
        <v>23.278111158997987</v>
      </c>
      <c r="J108" s="23">
        <f t="shared" si="25"/>
        <v>541.6253737718922</v>
      </c>
      <c r="K108" s="23">
        <f t="shared" si="25"/>
        <v>20.968573255283516</v>
      </c>
      <c r="L108" s="23">
        <f t="shared" si="25"/>
        <v>-14.344189403410184</v>
      </c>
      <c r="M108" s="25"/>
      <c r="N108" s="23">
        <f t="shared" si="26"/>
        <v>51.47020851487281</v>
      </c>
      <c r="O108" s="23">
        <f t="shared" si="26"/>
        <v>654.1826110280879</v>
      </c>
      <c r="P108" s="23">
        <f t="shared" si="26"/>
        <v>47.78274986762</v>
      </c>
      <c r="Q108" s="24">
        <f t="shared" si="26"/>
        <v>9.241571073476933</v>
      </c>
    </row>
    <row r="109" spans="2:17" ht="29.25" customHeight="1" hidden="1">
      <c r="B109" s="12"/>
      <c r="C109" s="15" t="s">
        <v>13</v>
      </c>
      <c r="D109" s="23">
        <f t="shared" si="17"/>
        <v>23.648446833930706</v>
      </c>
      <c r="E109" s="23">
        <f t="shared" si="24"/>
        <v>83.84615384615384</v>
      </c>
      <c r="F109" s="23">
        <f t="shared" si="24"/>
        <v>36.21077241255284</v>
      </c>
      <c r="G109" s="23">
        <f t="shared" si="24"/>
        <v>-45.25922466137319</v>
      </c>
      <c r="H109" s="25"/>
      <c r="I109" s="23">
        <f t="shared" si="25"/>
        <v>19.706254874944236</v>
      </c>
      <c r="J109" s="23">
        <f t="shared" si="25"/>
        <v>67.96638123158093</v>
      </c>
      <c r="K109" s="23">
        <f t="shared" si="25"/>
        <v>26.24760892577784</v>
      </c>
      <c r="L109" s="23">
        <f t="shared" si="25"/>
        <v>-15.378285418230021</v>
      </c>
      <c r="M109" s="25"/>
      <c r="N109" s="23">
        <f t="shared" si="26"/>
        <v>46.684928948740776</v>
      </c>
      <c r="O109" s="23">
        <f t="shared" si="26"/>
        <v>120.18498018345247</v>
      </c>
      <c r="P109" s="23">
        <f t="shared" si="26"/>
        <v>54.22680536925887</v>
      </c>
      <c r="Q109" s="24">
        <f t="shared" si="26"/>
        <v>4.6476263380146605</v>
      </c>
    </row>
    <row r="110" spans="2:17" ht="29.25" customHeight="1" hidden="1">
      <c r="B110" s="12"/>
      <c r="C110" s="15" t="s">
        <v>14</v>
      </c>
      <c r="D110" s="23">
        <f t="shared" si="17"/>
        <v>8.040730337078656</v>
      </c>
      <c r="E110" s="23">
        <f t="shared" si="24"/>
        <v>54.377880184331815</v>
      </c>
      <c r="F110" s="23">
        <f t="shared" si="24"/>
        <v>30.96078165287014</v>
      </c>
      <c r="G110" s="23">
        <f t="shared" si="24"/>
        <v>-61.79482031720538</v>
      </c>
      <c r="H110" s="25"/>
      <c r="I110" s="23">
        <f t="shared" si="25"/>
        <v>10.773077443393177</v>
      </c>
      <c r="J110" s="23">
        <f t="shared" si="25"/>
        <v>68.56118149506995</v>
      </c>
      <c r="K110" s="23">
        <f t="shared" si="25"/>
        <v>26.192750181456276</v>
      </c>
      <c r="L110" s="23">
        <f t="shared" si="25"/>
        <v>-44.50726639687712</v>
      </c>
      <c r="M110" s="25"/>
      <c r="N110" s="23">
        <f t="shared" si="26"/>
        <v>35.58932261943443</v>
      </c>
      <c r="O110" s="23">
        <f t="shared" si="26"/>
        <v>121.54455229921427</v>
      </c>
      <c r="P110" s="23">
        <f t="shared" si="26"/>
        <v>55.63714681097963</v>
      </c>
      <c r="Q110" s="24">
        <f t="shared" si="26"/>
        <v>-34.502291633427916</v>
      </c>
    </row>
    <row r="111" spans="2:17" ht="23.25" hidden="1">
      <c r="B111" s="12">
        <v>2007</v>
      </c>
      <c r="C111" s="15" t="s">
        <v>11</v>
      </c>
      <c r="D111" s="23">
        <f t="shared" si="17"/>
        <v>10.670220116474184</v>
      </c>
      <c r="E111" s="23">
        <f t="shared" si="24"/>
        <v>137.5</v>
      </c>
      <c r="F111" s="23">
        <f t="shared" si="24"/>
        <v>25.757383698821144</v>
      </c>
      <c r="G111" s="23">
        <f t="shared" si="24"/>
        <v>-46.35369188696444</v>
      </c>
      <c r="H111" s="25"/>
      <c r="I111" s="23">
        <f t="shared" si="25"/>
        <v>35.890869805861456</v>
      </c>
      <c r="J111" s="23">
        <f t="shared" si="25"/>
        <v>176.7835606271454</v>
      </c>
      <c r="K111" s="23">
        <f t="shared" si="25"/>
        <v>38.827362230580064</v>
      </c>
      <c r="L111" s="23">
        <f t="shared" si="25"/>
        <v>-4.186584653913513</v>
      </c>
      <c r="M111" s="25"/>
      <c r="N111" s="23">
        <f t="shared" si="26"/>
        <v>68.6187315648861</v>
      </c>
      <c r="O111" s="23">
        <f t="shared" si="26"/>
        <v>266.3467380413576</v>
      </c>
      <c r="P111" s="23">
        <f t="shared" si="26"/>
        <v>71.22740879963968</v>
      </c>
      <c r="Q111" s="24">
        <f t="shared" si="26"/>
        <v>20.13726262323449</v>
      </c>
    </row>
    <row r="112" spans="2:17" ht="23.25" hidden="1">
      <c r="B112" s="12"/>
      <c r="C112" s="15" t="s">
        <v>12</v>
      </c>
      <c r="D112" s="23">
        <f t="shared" si="17"/>
        <v>15.017240114445002</v>
      </c>
      <c r="E112" s="23">
        <f t="shared" si="24"/>
        <v>-52.74463007159905</v>
      </c>
      <c r="F112" s="23">
        <f t="shared" si="24"/>
        <v>24.86672398968186</v>
      </c>
      <c r="G112" s="23">
        <f t="shared" si="24"/>
        <v>-39.443742098609356</v>
      </c>
      <c r="H112" s="25"/>
      <c r="I112" s="23">
        <f t="shared" si="25"/>
        <v>14.32912865014319</v>
      </c>
      <c r="J112" s="23">
        <f t="shared" si="25"/>
        <v>-16.022378379697898</v>
      </c>
      <c r="K112" s="23">
        <f t="shared" si="25"/>
        <v>25.629534504824434</v>
      </c>
      <c r="L112" s="23">
        <f t="shared" si="25"/>
        <v>-29.32101737555145</v>
      </c>
      <c r="M112" s="25"/>
      <c r="N112" s="23">
        <f t="shared" si="26"/>
        <v>24.546618146754213</v>
      </c>
      <c r="O112" s="23">
        <f t="shared" si="26"/>
        <v>-3.9839413677306936</v>
      </c>
      <c r="P112" s="23">
        <f t="shared" si="26"/>
        <v>37.35575130235699</v>
      </c>
      <c r="Q112" s="24">
        <f t="shared" si="26"/>
        <v>-25.857415424439978</v>
      </c>
    </row>
    <row r="113" spans="2:17" ht="23.25" hidden="1">
      <c r="B113" s="12"/>
      <c r="C113" s="15" t="s">
        <v>13</v>
      </c>
      <c r="D113" s="23">
        <f t="shared" si="17"/>
        <v>-17.144755118062676</v>
      </c>
      <c r="E113" s="23">
        <f t="shared" si="24"/>
        <v>57.32217573221757</v>
      </c>
      <c r="F113" s="23">
        <f t="shared" si="24"/>
        <v>-15.242936361235806</v>
      </c>
      <c r="G113" s="23">
        <f t="shared" si="24"/>
        <v>-56.91126279863481</v>
      </c>
      <c r="H113" s="25"/>
      <c r="I113" s="23">
        <f t="shared" si="25"/>
        <v>4.035518069751603</v>
      </c>
      <c r="J113" s="23">
        <f t="shared" si="25"/>
        <v>160.6162761284982</v>
      </c>
      <c r="K113" s="23">
        <f t="shared" si="25"/>
        <v>3.8130201562331507</v>
      </c>
      <c r="L113" s="23">
        <f t="shared" si="25"/>
        <v>-42.36995981048297</v>
      </c>
      <c r="M113" s="25"/>
      <c r="N113" s="23">
        <f t="shared" si="26"/>
        <v>12.172311742494443</v>
      </c>
      <c r="O113" s="23">
        <f t="shared" si="26"/>
        <v>171.73123760538022</v>
      </c>
      <c r="P113" s="23">
        <f t="shared" si="26"/>
        <v>12.068411148341468</v>
      </c>
      <c r="Q113" s="24">
        <f t="shared" si="26"/>
        <v>-38.54074025446802</v>
      </c>
    </row>
    <row r="114" spans="2:17" ht="23.25" hidden="1">
      <c r="B114" s="12"/>
      <c r="C114" s="15" t="s">
        <v>14</v>
      </c>
      <c r="D114" s="23">
        <f t="shared" si="17"/>
        <v>-26.00399275732393</v>
      </c>
      <c r="E114" s="23">
        <f aca="true" t="shared" si="27" ref="E114:G116">+E45/E41*100-100</f>
        <v>-30.14925373134328</v>
      </c>
      <c r="F114" s="23">
        <f t="shared" si="27"/>
        <v>-26.70846070151805</v>
      </c>
      <c r="G114" s="23">
        <f t="shared" si="27"/>
        <v>-18.12926957435627</v>
      </c>
      <c r="H114" s="25"/>
      <c r="I114" s="23">
        <f aca="true" t="shared" si="28" ref="I114:L116">+I45/I41*100-100</f>
        <v>2.0093657388125905</v>
      </c>
      <c r="J114" s="23">
        <f t="shared" si="28"/>
        <v>-14.38248866537289</v>
      </c>
      <c r="K114" s="23">
        <f t="shared" si="28"/>
        <v>-2.127316704930351</v>
      </c>
      <c r="L114" s="23">
        <f t="shared" si="28"/>
        <v>38.1861115074494</v>
      </c>
      <c r="M114" s="25"/>
      <c r="N114" s="23">
        <f aca="true" t="shared" si="29" ref="N114:Q116">+N45/N41*100-100</f>
        <v>7.840889868244432</v>
      </c>
      <c r="O114" s="23">
        <f t="shared" si="29"/>
        <v>-12.206481304807426</v>
      </c>
      <c r="P114" s="23">
        <f t="shared" si="29"/>
        <v>4.002439483585917</v>
      </c>
      <c r="Q114" s="24">
        <f t="shared" si="29"/>
        <v>44.53818698806606</v>
      </c>
    </row>
    <row r="115" spans="2:17" ht="29.25" customHeight="1" hidden="1">
      <c r="B115" s="12">
        <v>2008</v>
      </c>
      <c r="C115" s="15" t="s">
        <v>11</v>
      </c>
      <c r="D115" s="23">
        <f t="shared" si="17"/>
        <v>34.61469853728147</v>
      </c>
      <c r="E115" s="23">
        <f t="shared" si="27"/>
        <v>326.3157894736843</v>
      </c>
      <c r="F115" s="23">
        <f t="shared" si="27"/>
        <v>33.8272351577462</v>
      </c>
      <c r="G115" s="23">
        <f t="shared" si="27"/>
        <v>12.999150382327954</v>
      </c>
      <c r="H115" s="25"/>
      <c r="I115" s="23">
        <f t="shared" si="28"/>
        <v>51.33922482905058</v>
      </c>
      <c r="J115" s="23">
        <f t="shared" si="28"/>
        <v>106.03088945444276</v>
      </c>
      <c r="K115" s="23">
        <f t="shared" si="28"/>
        <v>46.82603386740584</v>
      </c>
      <c r="L115" s="23">
        <f t="shared" si="28"/>
        <v>65.29872245733245</v>
      </c>
      <c r="M115" s="25"/>
      <c r="N115" s="23">
        <f t="shared" si="29"/>
        <v>72.77201224189054</v>
      </c>
      <c r="O115" s="23">
        <f t="shared" si="29"/>
        <v>126.81950160929853</v>
      </c>
      <c r="P115" s="23">
        <f t="shared" si="29"/>
        <v>67.74442350230782</v>
      </c>
      <c r="Q115" s="24">
        <f t="shared" si="29"/>
        <v>88.957675088509</v>
      </c>
    </row>
    <row r="116" spans="2:17" ht="29.25" customHeight="1" hidden="1">
      <c r="B116" s="12"/>
      <c r="C116" s="15" t="s">
        <v>12</v>
      </c>
      <c r="D116" s="23">
        <f t="shared" si="17"/>
        <v>6.314580941446607</v>
      </c>
      <c r="E116" s="23">
        <f t="shared" si="27"/>
        <v>202.02020202020202</v>
      </c>
      <c r="F116" s="23">
        <f t="shared" si="27"/>
        <v>3.9250791901941824</v>
      </c>
      <c r="G116" s="23">
        <f t="shared" si="27"/>
        <v>2.087682672233825</v>
      </c>
      <c r="H116" s="25"/>
      <c r="I116" s="23">
        <f t="shared" si="28"/>
        <v>11.35813148943572</v>
      </c>
      <c r="J116" s="23">
        <f t="shared" si="28"/>
        <v>60.67447204057984</v>
      </c>
      <c r="K116" s="23">
        <f t="shared" si="28"/>
        <v>10.499368105195344</v>
      </c>
      <c r="L116" s="23">
        <f t="shared" si="28"/>
        <v>-19.694363489667708</v>
      </c>
      <c r="M116" s="25"/>
      <c r="N116" s="23">
        <f t="shared" si="29"/>
        <v>39.83025215402586</v>
      </c>
      <c r="O116" s="23">
        <f t="shared" si="29"/>
        <v>95.46159333787648</v>
      </c>
      <c r="P116" s="23">
        <f t="shared" si="29"/>
        <v>38.61961491351323</v>
      </c>
      <c r="Q116" s="24">
        <f t="shared" si="29"/>
        <v>4.946535647671311</v>
      </c>
    </row>
    <row r="117" spans="2:17" ht="29.25" customHeight="1" hidden="1">
      <c r="B117" s="12"/>
      <c r="C117" s="15" t="s">
        <v>13</v>
      </c>
      <c r="D117" s="23">
        <f t="shared" si="17"/>
        <v>34.307580174927125</v>
      </c>
      <c r="E117" s="23">
        <f aca="true" t="shared" si="30" ref="E117:G120">+E48/E44*100-100</f>
        <v>113.031914893617</v>
      </c>
      <c r="F117" s="23">
        <f t="shared" si="30"/>
        <v>28.77949996105616</v>
      </c>
      <c r="G117" s="23">
        <f t="shared" si="30"/>
        <v>116.23762376237624</v>
      </c>
      <c r="H117" s="25"/>
      <c r="I117" s="23">
        <f aca="true" t="shared" si="31" ref="I117:L118">+I48/I44*100-100</f>
        <v>9.483707806110047</v>
      </c>
      <c r="J117" s="23">
        <f t="shared" si="31"/>
        <v>3.285504287320151</v>
      </c>
      <c r="K117" s="23">
        <f t="shared" si="31"/>
        <v>3.652664137086603</v>
      </c>
      <c r="L117" s="23">
        <f t="shared" si="31"/>
        <v>84.3076911830818</v>
      </c>
      <c r="M117" s="25"/>
      <c r="N117" s="23">
        <f aca="true" t="shared" si="32" ref="N117:Q118">+N48/N44*100-100</f>
        <v>26.6150161308677</v>
      </c>
      <c r="O117" s="23">
        <f t="shared" si="32"/>
        <v>17.615465123196827</v>
      </c>
      <c r="P117" s="23">
        <f t="shared" si="32"/>
        <v>19.44671023774403</v>
      </c>
      <c r="Q117" s="24">
        <f t="shared" si="32"/>
        <v>118.08258450731125</v>
      </c>
    </row>
    <row r="118" spans="2:17" ht="29.25" customHeight="1" hidden="1">
      <c r="B118" s="12"/>
      <c r="C118" s="15" t="s">
        <v>14</v>
      </c>
      <c r="D118" s="23">
        <f aca="true" t="shared" si="33" ref="D118:D134">+D49/D45*100-100</f>
        <v>-14.274061990212076</v>
      </c>
      <c r="E118" s="23">
        <f t="shared" si="30"/>
        <v>223.0769230769231</v>
      </c>
      <c r="F118" s="23">
        <f t="shared" si="30"/>
        <v>-13.509119185635527</v>
      </c>
      <c r="G118" s="23">
        <f t="shared" si="30"/>
        <v>-56.86777920410783</v>
      </c>
      <c r="H118" s="25"/>
      <c r="I118" s="23">
        <f t="shared" si="31"/>
        <v>-14.23921678633144</v>
      </c>
      <c r="J118" s="23">
        <f t="shared" si="31"/>
        <v>144.78869008458352</v>
      </c>
      <c r="K118" s="23">
        <f t="shared" si="31"/>
        <v>-17.386137219115952</v>
      </c>
      <c r="L118" s="23">
        <f t="shared" si="31"/>
        <v>-49.76117737191067</v>
      </c>
      <c r="M118" s="25"/>
      <c r="N118" s="23">
        <f t="shared" si="32"/>
        <v>-5.663958776319959</v>
      </c>
      <c r="O118" s="23">
        <f t="shared" si="32"/>
        <v>161.85950028539668</v>
      </c>
      <c r="P118" s="23">
        <f t="shared" si="32"/>
        <v>-10.033646865394928</v>
      </c>
      <c r="Q118" s="24">
        <f t="shared" si="32"/>
        <v>-42.56427407646641</v>
      </c>
    </row>
    <row r="119" spans="2:17" ht="29.25" customHeight="1" hidden="1">
      <c r="B119" s="12">
        <v>2009</v>
      </c>
      <c r="C119" s="15" t="s">
        <v>11</v>
      </c>
      <c r="D119" s="23">
        <f t="shared" si="33"/>
        <v>35.91731266149873</v>
      </c>
      <c r="E119" s="23">
        <f t="shared" si="30"/>
        <v>164.81481481481484</v>
      </c>
      <c r="F119" s="23">
        <f t="shared" si="30"/>
        <v>34.420426301122234</v>
      </c>
      <c r="G119" s="23">
        <f t="shared" si="30"/>
        <v>3.759398496240607</v>
      </c>
      <c r="H119" s="25"/>
      <c r="I119" s="23">
        <f aca="true" t="shared" si="34" ref="I119:L120">+I50/I46*100-100</f>
        <v>22.38362237298523</v>
      </c>
      <c r="J119" s="23">
        <f t="shared" si="34"/>
        <v>190.3948145152669</v>
      </c>
      <c r="K119" s="23">
        <f t="shared" si="34"/>
        <v>8.302314646366199</v>
      </c>
      <c r="L119" s="23">
        <f t="shared" si="34"/>
        <v>34.40315664988577</v>
      </c>
      <c r="M119" s="25"/>
      <c r="N119" s="23">
        <f aca="true" t="shared" si="35" ref="N119:Q120">+N50/N46*100-100</f>
        <v>20.226977523724173</v>
      </c>
      <c r="O119" s="23">
        <f t="shared" si="35"/>
        <v>181.8619494054438</v>
      </c>
      <c r="P119" s="23">
        <f t="shared" si="35"/>
        <v>6.109643800504301</v>
      </c>
      <c r="Q119" s="24">
        <f t="shared" si="35"/>
        <v>30.694001804402433</v>
      </c>
    </row>
    <row r="120" spans="2:17" ht="29.25" customHeight="1" hidden="1">
      <c r="B120" s="12"/>
      <c r="C120" s="15" t="s">
        <v>12</v>
      </c>
      <c r="D120" s="23">
        <f t="shared" si="33"/>
        <v>11.909047276217905</v>
      </c>
      <c r="E120" s="23">
        <f t="shared" si="30"/>
        <v>62.709030100334445</v>
      </c>
      <c r="F120" s="23">
        <f t="shared" si="30"/>
        <v>12.284654121388812</v>
      </c>
      <c r="G120" s="23">
        <f t="shared" si="30"/>
        <v>-24.948875255623733</v>
      </c>
      <c r="H120" s="25"/>
      <c r="I120" s="23">
        <f t="shared" si="34"/>
        <v>30.010003765358505</v>
      </c>
      <c r="J120" s="23">
        <f t="shared" si="34"/>
        <v>83.23546028020667</v>
      </c>
      <c r="K120" s="23">
        <f t="shared" si="34"/>
        <v>23.02172205265518</v>
      </c>
      <c r="L120" s="23">
        <f t="shared" si="34"/>
        <v>41.3665722499758</v>
      </c>
      <c r="M120" s="25"/>
      <c r="N120" s="23">
        <f t="shared" si="35"/>
        <v>13.0094050366081</v>
      </c>
      <c r="O120" s="23">
        <f t="shared" si="35"/>
        <v>62.539160604423444</v>
      </c>
      <c r="P120" s="23">
        <f t="shared" si="35"/>
        <v>6.830250979166493</v>
      </c>
      <c r="Q120" s="24">
        <f t="shared" si="35"/>
        <v>16.584591201649104</v>
      </c>
    </row>
    <row r="121" spans="2:17" ht="29.25" customHeight="1" hidden="1">
      <c r="B121" s="12"/>
      <c r="C121" s="15" t="s">
        <v>13</v>
      </c>
      <c r="D121" s="23">
        <f t="shared" si="33"/>
        <v>-29.353665816464968</v>
      </c>
      <c r="E121" s="23">
        <f aca="true" t="shared" si="36" ref="E121:G123">+E52/E48*100-100</f>
        <v>-43.82022471910112</v>
      </c>
      <c r="F121" s="23">
        <f t="shared" si="36"/>
        <v>-29.533083343413566</v>
      </c>
      <c r="G121" s="23">
        <f t="shared" si="36"/>
        <v>-16.025641025641022</v>
      </c>
      <c r="H121" s="25"/>
      <c r="I121" s="23">
        <f aca="true" t="shared" si="37" ref="I121:L123">+I52/I48*100-100</f>
        <v>-7.594798155320703</v>
      </c>
      <c r="J121" s="23">
        <f t="shared" si="37"/>
        <v>-12.070703532784663</v>
      </c>
      <c r="K121" s="23">
        <f t="shared" si="37"/>
        <v>-3.089472501310695</v>
      </c>
      <c r="L121" s="23">
        <f t="shared" si="37"/>
        <v>-32.92561039455522</v>
      </c>
      <c r="M121" s="25"/>
      <c r="N121" s="23">
        <f aca="true" t="shared" si="38" ref="N121:Q123">+N52/N48*100-100</f>
        <v>-13.741832668397976</v>
      </c>
      <c r="O121" s="23">
        <f t="shared" si="38"/>
        <v>-18.32694010453386</v>
      </c>
      <c r="P121" s="23">
        <f t="shared" si="38"/>
        <v>-8.495646157634084</v>
      </c>
      <c r="Q121" s="24">
        <f t="shared" si="38"/>
        <v>-41.75686968984992</v>
      </c>
    </row>
    <row r="122" spans="2:17" ht="29.25" customHeight="1" hidden="1">
      <c r="B122" s="12"/>
      <c r="C122" s="15" t="s">
        <v>14</v>
      </c>
      <c r="D122" s="23">
        <f t="shared" si="33"/>
        <v>10.100270804362154</v>
      </c>
      <c r="E122" s="23">
        <f t="shared" si="36"/>
        <v>93.78306878306879</v>
      </c>
      <c r="F122" s="23">
        <f t="shared" si="36"/>
        <v>0.5312627707396729</v>
      </c>
      <c r="G122" s="23">
        <f t="shared" si="36"/>
        <v>90.17857142857142</v>
      </c>
      <c r="H122" s="25"/>
      <c r="I122" s="23">
        <f t="shared" si="37"/>
        <v>12.753055521381256</v>
      </c>
      <c r="J122" s="23">
        <f t="shared" si="37"/>
        <v>26.110102266578707</v>
      </c>
      <c r="K122" s="23">
        <f t="shared" si="37"/>
        <v>10.912207783141412</v>
      </c>
      <c r="L122" s="23">
        <f t="shared" si="37"/>
        <v>6.487451991866848</v>
      </c>
      <c r="M122" s="25"/>
      <c r="N122" s="23">
        <f t="shared" si="38"/>
        <v>11.29812135930915</v>
      </c>
      <c r="O122" s="23">
        <f t="shared" si="38"/>
        <v>24.556255278486816</v>
      </c>
      <c r="P122" s="23">
        <f t="shared" si="38"/>
        <v>9.628834288056169</v>
      </c>
      <c r="Q122" s="24">
        <f t="shared" si="38"/>
        <v>2.9143302482207645</v>
      </c>
    </row>
    <row r="123" spans="2:17" ht="29.25" customHeight="1" hidden="1">
      <c r="B123" s="12">
        <v>2010</v>
      </c>
      <c r="C123" s="15" t="s">
        <v>11</v>
      </c>
      <c r="D123" s="23">
        <f t="shared" si="33"/>
        <v>-29.18982158525884</v>
      </c>
      <c r="E123" s="23">
        <f t="shared" si="36"/>
        <v>-59.12975912975913</v>
      </c>
      <c r="F123" s="23">
        <f t="shared" si="36"/>
        <v>-28.81716815151006</v>
      </c>
      <c r="G123" s="23">
        <f t="shared" si="36"/>
        <v>-6.0869565217391255</v>
      </c>
      <c r="H123" s="25"/>
      <c r="I123" s="23">
        <f t="shared" si="37"/>
        <v>-18.512247853223812</v>
      </c>
      <c r="J123" s="23">
        <f t="shared" si="37"/>
        <v>-51.37318378077719</v>
      </c>
      <c r="K123" s="23">
        <f t="shared" si="37"/>
        <v>-10.886249536369945</v>
      </c>
      <c r="L123" s="23">
        <f t="shared" si="37"/>
        <v>-25.090411713005736</v>
      </c>
      <c r="M123" s="25"/>
      <c r="N123" s="23">
        <f t="shared" si="38"/>
        <v>-15.672455110918648</v>
      </c>
      <c r="O123" s="23">
        <f t="shared" si="38"/>
        <v>-48.40122130835376</v>
      </c>
      <c r="P123" s="23">
        <f t="shared" si="38"/>
        <v>-7.7508730217547</v>
      </c>
      <c r="Q123" s="24">
        <f t="shared" si="38"/>
        <v>-22.28699120879375</v>
      </c>
    </row>
    <row r="124" spans="2:17" ht="29.25" customHeight="1" hidden="1">
      <c r="B124" s="12"/>
      <c r="C124" s="15" t="s">
        <v>12</v>
      </c>
      <c r="D124" s="23">
        <f t="shared" si="33"/>
        <v>-12.180346324987937</v>
      </c>
      <c r="E124" s="23">
        <f aca="true" t="shared" si="39" ref="E124:G125">+E55/E51*100-100</f>
        <v>-6.2692702980472745</v>
      </c>
      <c r="F124" s="23">
        <f t="shared" si="39"/>
        <v>-14.038711200283245</v>
      </c>
      <c r="G124" s="23">
        <f t="shared" si="39"/>
        <v>22.888283378746593</v>
      </c>
      <c r="H124" s="25"/>
      <c r="I124" s="23">
        <f aca="true" t="shared" si="40" ref="I124:L125">+I55/I51*100-100</f>
        <v>-11.434021804467065</v>
      </c>
      <c r="J124" s="23">
        <f t="shared" si="40"/>
        <v>-23.335607216587377</v>
      </c>
      <c r="K124" s="23">
        <f t="shared" si="40"/>
        <v>-11.800494764576044</v>
      </c>
      <c r="L124" s="23">
        <f t="shared" si="40"/>
        <v>17.863672589189463</v>
      </c>
      <c r="M124" s="25"/>
      <c r="N124" s="23">
        <f aca="true" t="shared" si="41" ref="N124:Q125">+N55/N51*100-100</f>
        <v>-6.148712042903682</v>
      </c>
      <c r="O124" s="23">
        <f t="shared" si="41"/>
        <v>-17.59688649213699</v>
      </c>
      <c r="P124" s="23">
        <f t="shared" si="41"/>
        <v>-6.314670668725213</v>
      </c>
      <c r="Q124" s="24">
        <f t="shared" si="41"/>
        <v>20.952203024426325</v>
      </c>
    </row>
    <row r="125" spans="2:17" ht="29.25" customHeight="1" hidden="1">
      <c r="B125" s="12"/>
      <c r="C125" s="15" t="s">
        <v>13</v>
      </c>
      <c r="D125" s="23">
        <f t="shared" si="33"/>
        <v>37.99354739591334</v>
      </c>
      <c r="E125" s="23">
        <f t="shared" si="39"/>
        <v>130.88888888888889</v>
      </c>
      <c r="F125" s="23">
        <f t="shared" si="39"/>
        <v>37.21568964037422</v>
      </c>
      <c r="G125" s="23">
        <f t="shared" si="39"/>
        <v>2.290076335877856</v>
      </c>
      <c r="H125" s="25"/>
      <c r="I125" s="23">
        <f t="shared" si="40"/>
        <v>30.88909158785748</v>
      </c>
      <c r="J125" s="23">
        <f t="shared" si="40"/>
        <v>110.87390129614755</v>
      </c>
      <c r="K125" s="23">
        <f t="shared" si="40"/>
        <v>23.3295808415443</v>
      </c>
      <c r="L125" s="23">
        <f t="shared" si="40"/>
        <v>19.559651363561102</v>
      </c>
      <c r="M125" s="25"/>
      <c r="N125" s="23">
        <f t="shared" si="41"/>
        <v>43.3424957200813</v>
      </c>
      <c r="O125" s="23">
        <f t="shared" si="41"/>
        <v>133.25802466766964</v>
      </c>
      <c r="P125" s="23">
        <f t="shared" si="41"/>
        <v>34.000385932902674</v>
      </c>
      <c r="Q125" s="24">
        <f t="shared" si="41"/>
        <v>34.82584332821585</v>
      </c>
    </row>
    <row r="126" spans="2:17" ht="29.25" customHeight="1" hidden="1">
      <c r="B126" s="12"/>
      <c r="C126" s="15" t="s">
        <v>14</v>
      </c>
      <c r="D126" s="23">
        <f t="shared" si="33"/>
        <v>45.502891710430106</v>
      </c>
      <c r="E126" s="23">
        <f aca="true" t="shared" si="42" ref="E126:G130">+E57/E53*100-100</f>
        <v>-41.84300341296928</v>
      </c>
      <c r="F126" s="23">
        <f t="shared" si="42"/>
        <v>56.991869918699166</v>
      </c>
      <c r="G126" s="23">
        <f t="shared" si="42"/>
        <v>35.05477308294209</v>
      </c>
      <c r="H126" s="25"/>
      <c r="I126" s="23">
        <f aca="true" t="shared" si="43" ref="I126:L127">+I57/I53*100-100</f>
        <v>34.19932865756613</v>
      </c>
      <c r="J126" s="23">
        <f t="shared" si="43"/>
        <v>-15.930387089121183</v>
      </c>
      <c r="K126" s="23">
        <f t="shared" si="43"/>
        <v>44.62945375087881</v>
      </c>
      <c r="L126" s="23">
        <f t="shared" si="43"/>
        <v>41.075370998574584</v>
      </c>
      <c r="M126" s="25"/>
      <c r="N126" s="23">
        <f aca="true" t="shared" si="44" ref="N126:Q127">+N57/N53*100-100</f>
        <v>46.53253263620215</v>
      </c>
      <c r="O126" s="23">
        <f t="shared" si="44"/>
        <v>-8.519039460971328</v>
      </c>
      <c r="P126" s="23">
        <f t="shared" si="44"/>
        <v>59.167320395058084</v>
      </c>
      <c r="Q126" s="24">
        <f t="shared" si="44"/>
        <v>50.9425129953336</v>
      </c>
    </row>
    <row r="127" spans="2:17" ht="29.25" customHeight="1" hidden="1">
      <c r="B127" s="12">
        <v>2011</v>
      </c>
      <c r="C127" s="15" t="s">
        <v>11</v>
      </c>
      <c r="D127" s="23">
        <f t="shared" si="33"/>
        <v>12.308963238331259</v>
      </c>
      <c r="E127" s="23">
        <f t="shared" si="42"/>
        <v>10.646387832699617</v>
      </c>
      <c r="F127" s="23">
        <f t="shared" si="42"/>
        <v>13.979848866498742</v>
      </c>
      <c r="G127" s="23">
        <f t="shared" si="42"/>
        <v>-3.3950617283950635</v>
      </c>
      <c r="H127" s="25"/>
      <c r="I127" s="23">
        <f t="shared" si="43"/>
        <v>11.748778903326524</v>
      </c>
      <c r="J127" s="23">
        <f t="shared" si="43"/>
        <v>-41.218773375993365</v>
      </c>
      <c r="K127" s="23">
        <f t="shared" si="43"/>
        <v>19.349991591361345</v>
      </c>
      <c r="L127" s="23">
        <f t="shared" si="43"/>
        <v>-1.7396979438667302</v>
      </c>
      <c r="M127" s="25"/>
      <c r="N127" s="23">
        <f t="shared" si="44"/>
        <v>22.630595005100517</v>
      </c>
      <c r="O127" s="23">
        <f t="shared" si="44"/>
        <v>-39.627699112583905</v>
      </c>
      <c r="P127" s="23">
        <f t="shared" si="44"/>
        <v>31.680391864664045</v>
      </c>
      <c r="Q127" s="24">
        <f t="shared" si="44"/>
        <v>9.68638603409147</v>
      </c>
    </row>
    <row r="128" spans="2:17" ht="29.25" customHeight="1" hidden="1">
      <c r="B128" s="12"/>
      <c r="C128" s="15" t="s">
        <v>12</v>
      </c>
      <c r="D128" s="23">
        <f t="shared" si="33"/>
        <v>36.60338196691288</v>
      </c>
      <c r="E128" s="23">
        <f t="shared" si="42"/>
        <v>-10.307017543859658</v>
      </c>
      <c r="F128" s="23">
        <f t="shared" si="42"/>
        <v>42.47271229491315</v>
      </c>
      <c r="G128" s="23">
        <f t="shared" si="42"/>
        <v>-10.753880266075384</v>
      </c>
      <c r="H128" s="25"/>
      <c r="I128" s="23">
        <f aca="true" t="shared" si="45" ref="I128:L130">+I59/I55*100-100</f>
        <v>45.717895913259156</v>
      </c>
      <c r="J128" s="23">
        <f t="shared" si="45"/>
        <v>13.264443554637651</v>
      </c>
      <c r="K128" s="23">
        <f t="shared" si="45"/>
        <v>54.34376796775118</v>
      </c>
      <c r="L128" s="23">
        <f t="shared" si="45"/>
        <v>11.732474196050347</v>
      </c>
      <c r="M128" s="25"/>
      <c r="N128" s="23">
        <f aca="true" t="shared" si="46" ref="N128:Q130">+N59/N55*100-100</f>
        <v>67.72301386106406</v>
      </c>
      <c r="O128" s="23">
        <f t="shared" si="46"/>
        <v>29.616881925995074</v>
      </c>
      <c r="P128" s="23">
        <f t="shared" si="46"/>
        <v>77.34270525926544</v>
      </c>
      <c r="Q128" s="24">
        <f t="shared" si="46"/>
        <v>34.63094893908607</v>
      </c>
    </row>
    <row r="129" spans="2:17" ht="29.25" customHeight="1" hidden="1">
      <c r="B129" s="12"/>
      <c r="C129" s="15" t="s">
        <v>13</v>
      </c>
      <c r="D129" s="23">
        <f t="shared" si="33"/>
        <v>24.821865954130473</v>
      </c>
      <c r="E129" s="23">
        <f t="shared" si="42"/>
        <v>-42.63715110683349</v>
      </c>
      <c r="F129" s="23">
        <f t="shared" si="42"/>
        <v>31.863389003565402</v>
      </c>
      <c r="G129" s="23">
        <f t="shared" si="42"/>
        <v>-20.469083155650324</v>
      </c>
      <c r="H129" s="25"/>
      <c r="I129" s="23">
        <f t="shared" si="45"/>
        <v>36.00311392292372</v>
      </c>
      <c r="J129" s="23">
        <f t="shared" si="45"/>
        <v>-32.90002004160361</v>
      </c>
      <c r="K129" s="23">
        <f t="shared" si="45"/>
        <v>56.24981015867229</v>
      </c>
      <c r="L129" s="23">
        <f t="shared" si="45"/>
        <v>-33.57641610759276</v>
      </c>
      <c r="M129" s="25"/>
      <c r="N129" s="23">
        <f t="shared" si="46"/>
        <v>56.89323742014841</v>
      </c>
      <c r="O129" s="23">
        <f t="shared" si="46"/>
        <v>-21.633025984048018</v>
      </c>
      <c r="P129" s="23">
        <f t="shared" si="46"/>
        <v>81.43819016481712</v>
      </c>
      <c r="Q129" s="24">
        <f t="shared" si="46"/>
        <v>-27.308639650525677</v>
      </c>
    </row>
    <row r="130" spans="2:17" ht="29.25" customHeight="1" hidden="1">
      <c r="B130" s="12"/>
      <c r="C130" s="15" t="s">
        <v>14</v>
      </c>
      <c r="D130" s="23">
        <f t="shared" si="33"/>
        <v>11.325840643274859</v>
      </c>
      <c r="E130" s="23">
        <f t="shared" si="42"/>
        <v>-13.732394366197184</v>
      </c>
      <c r="F130" s="23">
        <f t="shared" si="42"/>
        <v>18.197824961160023</v>
      </c>
      <c r="G130" s="23">
        <f t="shared" si="42"/>
        <v>-53.18655851680185</v>
      </c>
      <c r="H130" s="25"/>
      <c r="I130" s="23">
        <f t="shared" si="45"/>
        <v>18.71170399131053</v>
      </c>
      <c r="J130" s="23">
        <f t="shared" si="45"/>
        <v>-28.689309870317587</v>
      </c>
      <c r="K130" s="23">
        <f t="shared" si="45"/>
        <v>32.86802086002521</v>
      </c>
      <c r="L130" s="23">
        <f t="shared" si="45"/>
        <v>-47.758340787341716</v>
      </c>
      <c r="M130" s="25"/>
      <c r="N130" s="23">
        <f t="shared" si="46"/>
        <v>36.883722945076386</v>
      </c>
      <c r="O130" s="23">
        <f t="shared" si="46"/>
        <v>-18.980354529471484</v>
      </c>
      <c r="P130" s="23">
        <f t="shared" si="46"/>
        <v>53.94857921475818</v>
      </c>
      <c r="Q130" s="24">
        <f t="shared" si="46"/>
        <v>-41.43611619271178</v>
      </c>
    </row>
    <row r="131" spans="2:17" ht="29.25" customHeight="1" hidden="1">
      <c r="B131" s="12">
        <v>2012</v>
      </c>
      <c r="C131" s="15" t="s">
        <v>11</v>
      </c>
      <c r="D131" s="23">
        <f t="shared" si="33"/>
        <v>4.621797229373541</v>
      </c>
      <c r="E131" s="23">
        <f>+E62/E58*100-100</f>
        <v>-3.264604810996559</v>
      </c>
      <c r="F131" s="23">
        <f>+F62/F58*100-100</f>
        <v>10.987569060773467</v>
      </c>
      <c r="G131" s="23">
        <f>+G62/G58*100-100</f>
        <v>-65.33546325878595</v>
      </c>
      <c r="H131" s="25"/>
      <c r="I131" s="23">
        <f>+I62/I58*100-100</f>
        <v>10.297085523024492</v>
      </c>
      <c r="J131" s="23">
        <f>+J62/J58*100-100</f>
        <v>66.99383874910231</v>
      </c>
      <c r="K131" s="23">
        <f>+K62/K58*100-100</f>
        <v>15.562625145399878</v>
      </c>
      <c r="L131" s="23">
        <f>+L62/L58*100-100</f>
        <v>-64.30813842428938</v>
      </c>
      <c r="M131" s="25"/>
      <c r="N131" s="23">
        <f>+N62/N58*100-100</f>
        <v>21.748508242886103</v>
      </c>
      <c r="O131" s="23">
        <f>+O62/O58*100-100</f>
        <v>95.64070299537073</v>
      </c>
      <c r="P131" s="23">
        <f>+P62/P58*100-100</f>
        <v>27.177977773639157</v>
      </c>
      <c r="Q131" s="24">
        <f>+Q62/Q58*100-100</f>
        <v>-61.64137471402735</v>
      </c>
    </row>
    <row r="132" spans="2:17" ht="29.25" customHeight="1" hidden="1">
      <c r="B132" s="12"/>
      <c r="C132" s="15" t="s">
        <v>12</v>
      </c>
      <c r="D132" s="23">
        <f t="shared" si="33"/>
        <v>-9.558922107521113</v>
      </c>
      <c r="E132" s="23">
        <f aca="true" t="shared" si="47" ref="E132:G134">+E63/E59*100-100</f>
        <v>-3.5452322738386215</v>
      </c>
      <c r="F132" s="23">
        <f t="shared" si="47"/>
        <v>-9.588513057723816</v>
      </c>
      <c r="G132" s="23">
        <f t="shared" si="47"/>
        <v>-14.906832298136635</v>
      </c>
      <c r="H132" s="25"/>
      <c r="I132" s="23">
        <f aca="true" t="shared" si="48" ref="I132:L134">+I63/I59*100-100</f>
        <v>-8.593196111243486</v>
      </c>
      <c r="J132" s="23">
        <f t="shared" si="48"/>
        <v>2.891529152005546</v>
      </c>
      <c r="K132" s="23">
        <f t="shared" si="48"/>
        <v>-5.456271096117035</v>
      </c>
      <c r="L132" s="23">
        <f t="shared" si="48"/>
        <v>-63.640810189091106</v>
      </c>
      <c r="M132" s="25"/>
      <c r="N132" s="23">
        <f aca="true" t="shared" si="49" ref="N132:Q134">+N63/N59*100-100</f>
        <v>-2.787510921694178</v>
      </c>
      <c r="O132" s="23">
        <f t="shared" si="49"/>
        <v>9.71047280312267</v>
      </c>
      <c r="P132" s="23">
        <f t="shared" si="49"/>
        <v>0.5564657868781637</v>
      </c>
      <c r="Q132" s="24">
        <f t="shared" si="49"/>
        <v>-61.97044488681584</v>
      </c>
    </row>
    <row r="133" spans="2:17" ht="29.25" customHeight="1" hidden="1">
      <c r="B133" s="12"/>
      <c r="C133" s="15" t="s">
        <v>13</v>
      </c>
      <c r="D133" s="23">
        <f t="shared" si="33"/>
        <v>-13.20965080497703</v>
      </c>
      <c r="E133" s="23">
        <f t="shared" si="47"/>
        <v>-0.6711409395973078</v>
      </c>
      <c r="F133" s="23">
        <f t="shared" si="47"/>
        <v>-11.97761017029552</v>
      </c>
      <c r="G133" s="23">
        <f t="shared" si="47"/>
        <v>-58.042895442359246</v>
      </c>
      <c r="H133" s="25"/>
      <c r="I133" s="23">
        <f t="shared" si="48"/>
        <v>-16.271064831813078</v>
      </c>
      <c r="J133" s="23">
        <f t="shared" si="48"/>
        <v>-29.64175240920217</v>
      </c>
      <c r="K133" s="23">
        <f t="shared" si="48"/>
        <v>-14.444124325063186</v>
      </c>
      <c r="L133" s="23">
        <f t="shared" si="48"/>
        <v>-33.04112907328974</v>
      </c>
      <c r="M133" s="25"/>
      <c r="N133" s="23">
        <f t="shared" si="49"/>
        <v>-14.331139272050066</v>
      </c>
      <c r="O133" s="23">
        <f t="shared" si="49"/>
        <v>-30.013617114109238</v>
      </c>
      <c r="P133" s="23">
        <f t="shared" si="49"/>
        <v>-12.334409984679255</v>
      </c>
      <c r="Q133" s="24">
        <f t="shared" si="49"/>
        <v>-29.63742316350627</v>
      </c>
    </row>
    <row r="134" spans="2:17" ht="23.25" customHeight="1" hidden="1">
      <c r="B134" s="12"/>
      <c r="C134" s="15" t="s">
        <v>14</v>
      </c>
      <c r="D134" s="23">
        <f t="shared" si="33"/>
        <v>4.887758033405845</v>
      </c>
      <c r="E134" s="23">
        <f t="shared" si="47"/>
        <v>-7.210884353741491</v>
      </c>
      <c r="F134" s="23">
        <f t="shared" si="47"/>
        <v>5.875394321766564</v>
      </c>
      <c r="G134" s="23">
        <f t="shared" si="47"/>
        <v>-12.0049504950495</v>
      </c>
      <c r="H134" s="25"/>
      <c r="I134" s="23">
        <f t="shared" si="48"/>
        <v>5.600556145427632</v>
      </c>
      <c r="J134" s="23">
        <f t="shared" si="48"/>
        <v>44.69421004232987</v>
      </c>
      <c r="K134" s="23">
        <f t="shared" si="48"/>
        <v>4.175888985059942</v>
      </c>
      <c r="L134" s="23">
        <f t="shared" si="48"/>
        <v>-22.398417540590998</v>
      </c>
      <c r="M134" s="25"/>
      <c r="N134" s="23">
        <f t="shared" si="49"/>
        <v>8.962684033039523</v>
      </c>
      <c r="O134" s="23">
        <f t="shared" si="49"/>
        <v>55.71164918478229</v>
      </c>
      <c r="P134" s="23">
        <f t="shared" si="49"/>
        <v>6.871571512026094</v>
      </c>
      <c r="Q134" s="24">
        <f t="shared" si="49"/>
        <v>-19.535015848281333</v>
      </c>
    </row>
    <row r="135" spans="2:17" ht="29.25" customHeight="1">
      <c r="B135" s="12"/>
      <c r="C135" s="15"/>
      <c r="D135" s="23"/>
      <c r="E135" s="23"/>
      <c r="F135" s="23"/>
      <c r="G135" s="23"/>
      <c r="H135" s="25"/>
      <c r="I135" s="23"/>
      <c r="J135" s="23"/>
      <c r="K135" s="23"/>
      <c r="L135" s="23"/>
      <c r="M135" s="25"/>
      <c r="N135" s="23"/>
      <c r="O135" s="23"/>
      <c r="P135" s="23"/>
      <c r="Q135" s="24"/>
    </row>
    <row r="136" spans="2:17" ht="29.25" customHeight="1">
      <c r="B136" s="12">
        <v>2013</v>
      </c>
      <c r="C136" s="15" t="s">
        <v>11</v>
      </c>
      <c r="D136" s="23">
        <f>+D66/D62*100-100</f>
        <v>21.28544644949612</v>
      </c>
      <c r="E136" s="23">
        <f aca="true" t="shared" si="50" ref="E136:G148">+E66/E62*100-100</f>
        <v>-23.268206039076375</v>
      </c>
      <c r="F136" s="23">
        <f t="shared" si="50"/>
        <v>23.041503328977655</v>
      </c>
      <c r="G136" s="23">
        <f t="shared" si="50"/>
        <v>14.055299539170505</v>
      </c>
      <c r="H136" s="25"/>
      <c r="I136" s="23">
        <f aca="true" t="shared" si="51" ref="I136:L148">+I66/I62*100-100</f>
        <v>27.31685228587088</v>
      </c>
      <c r="J136" s="23">
        <f t="shared" si="51"/>
        <v>45.927624949490365</v>
      </c>
      <c r="K136" s="23">
        <f t="shared" si="51"/>
        <v>25.165814469195254</v>
      </c>
      <c r="L136" s="23">
        <f t="shared" si="51"/>
        <v>47.855235487238474</v>
      </c>
      <c r="M136" s="25"/>
      <c r="N136" s="23">
        <f aca="true" t="shared" si="52" ref="N136:Q148">+N66/N62*100-100</f>
        <v>32.43420330994448</v>
      </c>
      <c r="O136" s="23">
        <f t="shared" si="52"/>
        <v>55.91403105581628</v>
      </c>
      <c r="P136" s="23">
        <f t="shared" si="52"/>
        <v>29.7933077040839</v>
      </c>
      <c r="Q136" s="24">
        <f t="shared" si="52"/>
        <v>53.01346763094449</v>
      </c>
    </row>
    <row r="137" spans="2:17" ht="29.25" customHeight="1">
      <c r="B137" s="12"/>
      <c r="C137" s="15" t="s">
        <v>12</v>
      </c>
      <c r="D137" s="23">
        <f>+D67/D63*100-100</f>
        <v>15.110188753829433</v>
      </c>
      <c r="E137" s="23">
        <f t="shared" si="50"/>
        <v>0.1267427122940461</v>
      </c>
      <c r="F137" s="23">
        <f t="shared" si="50"/>
        <v>16.078661266254528</v>
      </c>
      <c r="G137" s="23">
        <f t="shared" si="50"/>
        <v>5.83941605839415</v>
      </c>
      <c r="H137" s="25"/>
      <c r="I137" s="23">
        <f t="shared" si="51"/>
        <v>19.250309113247326</v>
      </c>
      <c r="J137" s="23">
        <f t="shared" si="51"/>
        <v>-16.057003069164182</v>
      </c>
      <c r="K137" s="23">
        <f t="shared" si="51"/>
        <v>21.91101830717774</v>
      </c>
      <c r="L137" s="23">
        <f t="shared" si="51"/>
        <v>70.36971765484535</v>
      </c>
      <c r="M137" s="25"/>
      <c r="N137" s="23">
        <f t="shared" si="52"/>
        <v>25.110604214158457</v>
      </c>
      <c r="O137" s="23">
        <f t="shared" si="52"/>
        <v>-12.491288899518807</v>
      </c>
      <c r="P137" s="23">
        <f t="shared" si="52"/>
        <v>28.227039531736636</v>
      </c>
      <c r="Q137" s="24">
        <f t="shared" si="52"/>
        <v>79.52835400000527</v>
      </c>
    </row>
    <row r="138" spans="2:17" ht="29.25" customHeight="1">
      <c r="B138" s="12"/>
      <c r="C138" s="15" t="s">
        <v>13</v>
      </c>
      <c r="D138" s="23">
        <f>+D68/D64*100-100</f>
        <v>27.542264015209923</v>
      </c>
      <c r="E138" s="23">
        <f t="shared" si="50"/>
        <v>-0.1689189189189193</v>
      </c>
      <c r="F138" s="23">
        <f t="shared" si="50"/>
        <v>28.114895451605946</v>
      </c>
      <c r="G138" s="23">
        <f t="shared" si="50"/>
        <v>46.00638977635782</v>
      </c>
      <c r="H138" s="25"/>
      <c r="I138" s="23">
        <f t="shared" si="51"/>
        <v>49.65798624326837</v>
      </c>
      <c r="J138" s="23">
        <f t="shared" si="51"/>
        <v>98.81720786888576</v>
      </c>
      <c r="K138" s="23">
        <f t="shared" si="51"/>
        <v>46.516904352583765</v>
      </c>
      <c r="L138" s="23">
        <f t="shared" si="51"/>
        <v>46.22850619192178</v>
      </c>
      <c r="M138" s="25"/>
      <c r="N138" s="23">
        <f t="shared" si="52"/>
        <v>61.87007403096379</v>
      </c>
      <c r="O138" s="23">
        <f t="shared" si="52"/>
        <v>117.86046490003264</v>
      </c>
      <c r="P138" s="23">
        <f t="shared" si="52"/>
        <v>58.17822720490727</v>
      </c>
      <c r="Q138" s="24">
        <f t="shared" si="52"/>
        <v>57.87161864723802</v>
      </c>
    </row>
    <row r="139" spans="2:17" ht="29.25" customHeight="1">
      <c r="B139" s="12"/>
      <c r="C139" s="15" t="s">
        <v>14</v>
      </c>
      <c r="D139" s="23">
        <f aca="true" t="shared" si="53" ref="D139:D148">+D69/D65*100-100</f>
        <v>21.754440879568037</v>
      </c>
      <c r="E139" s="23">
        <f t="shared" si="50"/>
        <v>-15.395894428152488</v>
      </c>
      <c r="F139" s="23">
        <f t="shared" si="50"/>
        <v>23.4223049865508</v>
      </c>
      <c r="G139" s="23">
        <f t="shared" si="50"/>
        <v>0.7032348804500828</v>
      </c>
      <c r="H139" s="25"/>
      <c r="I139" s="23">
        <f t="shared" si="51"/>
        <v>20.996829856184362</v>
      </c>
      <c r="J139" s="23">
        <f t="shared" si="51"/>
        <v>-36.12060489723301</v>
      </c>
      <c r="K139" s="23">
        <f t="shared" si="51"/>
        <v>26.94123800319454</v>
      </c>
      <c r="L139" s="23">
        <f t="shared" si="51"/>
        <v>10.214212388537035</v>
      </c>
      <c r="M139" s="25"/>
      <c r="N139" s="23">
        <f t="shared" si="52"/>
        <v>29.329754158655817</v>
      </c>
      <c r="O139" s="23">
        <f t="shared" si="52"/>
        <v>-36.58875477945818</v>
      </c>
      <c r="P139" s="23">
        <f t="shared" si="52"/>
        <v>36.58621393043376</v>
      </c>
      <c r="Q139" s="24">
        <f t="shared" si="52"/>
        <v>20.7090944778014</v>
      </c>
    </row>
    <row r="140" spans="2:17" ht="29.25" customHeight="1">
      <c r="B140" s="12">
        <v>2014</v>
      </c>
      <c r="C140" s="15" t="s">
        <v>11</v>
      </c>
      <c r="D140" s="23">
        <f t="shared" si="53"/>
        <v>87.15520989324187</v>
      </c>
      <c r="E140" s="23">
        <f t="shared" si="50"/>
        <v>69.67592592592592</v>
      </c>
      <c r="F140" s="23">
        <f t="shared" si="50"/>
        <v>86.39627794073027</v>
      </c>
      <c r="G140" s="23">
        <f t="shared" si="50"/>
        <v>132.72727272727272</v>
      </c>
      <c r="H140" s="25"/>
      <c r="I140" s="23">
        <f t="shared" si="51"/>
        <v>76.13568373795087</v>
      </c>
      <c r="J140" s="23">
        <f t="shared" si="51"/>
        <v>24.11325190183642</v>
      </c>
      <c r="K140" s="23">
        <f t="shared" si="51"/>
        <v>82.6068201992276</v>
      </c>
      <c r="L140" s="23">
        <f t="shared" si="51"/>
        <v>32.735670349938545</v>
      </c>
      <c r="M140" s="25"/>
      <c r="N140" s="23">
        <f t="shared" si="52"/>
        <v>96.23304998115194</v>
      </c>
      <c r="O140" s="23">
        <f t="shared" si="52"/>
        <v>30.705390332486047</v>
      </c>
      <c r="P140" s="23">
        <f t="shared" si="52"/>
        <v>104.57648796929882</v>
      </c>
      <c r="Q140" s="24">
        <f t="shared" si="52"/>
        <v>50.43578785783106</v>
      </c>
    </row>
    <row r="141" spans="2:17" ht="29.25" customHeight="1">
      <c r="B141" s="12"/>
      <c r="C141" s="15" t="s">
        <v>12</v>
      </c>
      <c r="D141" s="23">
        <f t="shared" si="53"/>
        <v>-13.998111263736263</v>
      </c>
      <c r="E141" s="23">
        <f t="shared" si="50"/>
        <v>-45.44303797468354</v>
      </c>
      <c r="F141" s="23">
        <f t="shared" si="50"/>
        <v>-11.34934116890868</v>
      </c>
      <c r="G141" s="23">
        <f t="shared" si="50"/>
        <v>-59.310344827586206</v>
      </c>
      <c r="H141" s="25"/>
      <c r="I141" s="23">
        <f t="shared" si="51"/>
        <v>0.9546396821872918</v>
      </c>
      <c r="J141" s="23">
        <f t="shared" si="51"/>
        <v>-2.7628908176112787</v>
      </c>
      <c r="K141" s="23">
        <f t="shared" si="51"/>
        <v>2.631263325501891</v>
      </c>
      <c r="L141" s="23">
        <f t="shared" si="51"/>
        <v>-30.916055978006014</v>
      </c>
      <c r="M141" s="25"/>
      <c r="N141" s="23">
        <f t="shared" si="52"/>
        <v>12.044821229400512</v>
      </c>
      <c r="O141" s="23">
        <f t="shared" si="52"/>
        <v>7.644347488693654</v>
      </c>
      <c r="P141" s="23">
        <f t="shared" si="52"/>
        <v>14.01730562453885</v>
      </c>
      <c r="Q141" s="24">
        <f t="shared" si="52"/>
        <v>-24.968505435798733</v>
      </c>
    </row>
    <row r="142" spans="2:17" ht="29.25" customHeight="1">
      <c r="B142" s="13"/>
      <c r="C142" s="15" t="s">
        <v>13</v>
      </c>
      <c r="D142" s="23">
        <f t="shared" si="53"/>
        <v>-15.325732242858862</v>
      </c>
      <c r="E142" s="23">
        <f t="shared" si="50"/>
        <v>12.690355329949242</v>
      </c>
      <c r="F142" s="23">
        <f t="shared" si="50"/>
        <v>-15.47553947755857</v>
      </c>
      <c r="G142" s="23">
        <f t="shared" si="50"/>
        <v>-43.763676148796506</v>
      </c>
      <c r="H142" s="25"/>
      <c r="I142" s="23">
        <f t="shared" si="51"/>
        <v>-12.916178005472062</v>
      </c>
      <c r="J142" s="23">
        <f t="shared" si="51"/>
        <v>-36.816462046230534</v>
      </c>
      <c r="K142" s="23">
        <f t="shared" si="51"/>
        <v>-10.007444687298843</v>
      </c>
      <c r="L142" s="23">
        <f t="shared" si="51"/>
        <v>-34.64438391860192</v>
      </c>
      <c r="M142" s="25"/>
      <c r="N142" s="23">
        <f t="shared" si="52"/>
        <v>-4.101308261143842</v>
      </c>
      <c r="O142" s="23">
        <f t="shared" si="52"/>
        <v>-27.834147682613093</v>
      </c>
      <c r="P142" s="23">
        <f t="shared" si="52"/>
        <v>-1.0932218985393263</v>
      </c>
      <c r="Q142" s="24">
        <f t="shared" si="52"/>
        <v>-26.700084012553205</v>
      </c>
    </row>
    <row r="143" spans="2:17" ht="29.25" customHeight="1">
      <c r="B143" s="13"/>
      <c r="C143" s="15" t="s">
        <v>14</v>
      </c>
      <c r="D143" s="23">
        <f t="shared" si="53"/>
        <v>-23.722604280480752</v>
      </c>
      <c r="E143" s="23">
        <f t="shared" si="50"/>
        <v>20.103986135181984</v>
      </c>
      <c r="F143" s="23">
        <f t="shared" si="50"/>
        <v>-24.824811399832356</v>
      </c>
      <c r="G143" s="23">
        <f t="shared" si="50"/>
        <v>-13.128491620111731</v>
      </c>
      <c r="H143" s="25"/>
      <c r="I143" s="23">
        <f t="shared" si="51"/>
        <v>-1.2035764114135077</v>
      </c>
      <c r="J143" s="23">
        <f t="shared" si="51"/>
        <v>75.17582892853929</v>
      </c>
      <c r="K143" s="23">
        <f t="shared" si="51"/>
        <v>-5.008368217215647</v>
      </c>
      <c r="L143" s="23">
        <f t="shared" si="51"/>
        <v>0.7385938668661254</v>
      </c>
      <c r="M143" s="25"/>
      <c r="N143" s="23">
        <f t="shared" si="52"/>
        <v>9.087704512134295</v>
      </c>
      <c r="O143" s="23">
        <f t="shared" si="52"/>
        <v>100.4385777943238</v>
      </c>
      <c r="P143" s="23">
        <f t="shared" si="52"/>
        <v>4.715268428474047</v>
      </c>
      <c r="Q143" s="24">
        <f t="shared" si="52"/>
        <v>5.584082007609112</v>
      </c>
    </row>
    <row r="144" spans="2:17" ht="29.25" customHeight="1">
      <c r="B144" s="13">
        <v>2015</v>
      </c>
      <c r="C144" s="15" t="s">
        <v>11</v>
      </c>
      <c r="D144" s="23">
        <f t="shared" si="53"/>
        <v>-49.93676277004878</v>
      </c>
      <c r="E144" s="23">
        <f t="shared" si="50"/>
        <v>-65.62073669849931</v>
      </c>
      <c r="F144" s="23">
        <f t="shared" si="50"/>
        <v>-49.538770416191866</v>
      </c>
      <c r="G144" s="23">
        <f t="shared" si="50"/>
        <v>-52.69097222222222</v>
      </c>
      <c r="H144" s="25"/>
      <c r="I144" s="23">
        <f t="shared" si="51"/>
        <v>-40.04136363159597</v>
      </c>
      <c r="J144" s="23">
        <f t="shared" si="51"/>
        <v>-67.64521005618347</v>
      </c>
      <c r="K144" s="23">
        <f t="shared" si="51"/>
        <v>-39.05188879079118</v>
      </c>
      <c r="L144" s="23">
        <f t="shared" si="51"/>
        <v>-16.165425850728212</v>
      </c>
      <c r="M144" s="25"/>
      <c r="N144" s="23">
        <f t="shared" si="52"/>
        <v>-36.15154918559792</v>
      </c>
      <c r="O144" s="23">
        <f t="shared" si="52"/>
        <v>-67.18738004399322</v>
      </c>
      <c r="P144" s="23">
        <f t="shared" si="52"/>
        <v>-34.78508623746794</v>
      </c>
      <c r="Q144" s="24">
        <f t="shared" si="52"/>
        <v>-15.70120087502724</v>
      </c>
    </row>
    <row r="145" spans="2:17" ht="29.25" customHeight="1">
      <c r="B145" s="13"/>
      <c r="C145" s="15" t="s">
        <v>12</v>
      </c>
      <c r="D145" s="23">
        <f t="shared" si="53"/>
        <v>24.12777639131521</v>
      </c>
      <c r="E145" s="23">
        <f t="shared" si="50"/>
        <v>45.70765661252901</v>
      </c>
      <c r="F145" s="23">
        <f t="shared" si="50"/>
        <v>23.50717282096433</v>
      </c>
      <c r="G145" s="23">
        <f t="shared" si="50"/>
        <v>33.22033898305085</v>
      </c>
      <c r="H145" s="25"/>
      <c r="I145" s="23">
        <f t="shared" si="51"/>
        <v>28.39761901646338</v>
      </c>
      <c r="J145" s="23">
        <f t="shared" si="51"/>
        <v>-8.242822354780884</v>
      </c>
      <c r="K145" s="23">
        <f t="shared" si="51"/>
        <v>31.440172581346076</v>
      </c>
      <c r="L145" s="23">
        <f t="shared" si="51"/>
        <v>22.282133997927048</v>
      </c>
      <c r="M145" s="25"/>
      <c r="N145" s="23">
        <f t="shared" si="52"/>
        <v>38.22691579760786</v>
      </c>
      <c r="O145" s="23">
        <f t="shared" si="52"/>
        <v>-4.3402258934639235</v>
      </c>
      <c r="P145" s="23">
        <f t="shared" si="52"/>
        <v>42.04363667049543</v>
      </c>
      <c r="Q145" s="24">
        <f t="shared" si="52"/>
        <v>26.7088504109456</v>
      </c>
    </row>
    <row r="146" spans="2:17" ht="29.25" customHeight="1">
      <c r="B146" s="13"/>
      <c r="C146" s="15" t="s">
        <v>13</v>
      </c>
      <c r="D146" s="23">
        <f t="shared" si="53"/>
        <v>115.65875243850218</v>
      </c>
      <c r="E146" s="23">
        <f t="shared" si="50"/>
        <v>212.61261261261262</v>
      </c>
      <c r="F146" s="23">
        <f t="shared" si="50"/>
        <v>107.18622474370457</v>
      </c>
      <c r="G146" s="23">
        <f t="shared" si="50"/>
        <v>526.8482490272373</v>
      </c>
      <c r="H146" s="25"/>
      <c r="I146" s="23">
        <f t="shared" si="51"/>
        <v>126.68365008711439</v>
      </c>
      <c r="J146" s="23">
        <f t="shared" si="51"/>
        <v>391.369760211557</v>
      </c>
      <c r="K146" s="23">
        <f t="shared" si="51"/>
        <v>109.18528008823017</v>
      </c>
      <c r="L146" s="23">
        <f t="shared" si="51"/>
        <v>157.14468557953558</v>
      </c>
      <c r="M146" s="25"/>
      <c r="N146" s="23">
        <f t="shared" si="52"/>
        <v>136.3655401685806</v>
      </c>
      <c r="O146" s="23">
        <f t="shared" si="52"/>
        <v>366.87187873300127</v>
      </c>
      <c r="P146" s="23">
        <f t="shared" si="52"/>
        <v>119.89913794527664</v>
      </c>
      <c r="Q146" s="24">
        <f t="shared" si="52"/>
        <v>161.05513538369178</v>
      </c>
    </row>
    <row r="147" spans="2:17" ht="29.25" customHeight="1">
      <c r="B147" s="13"/>
      <c r="C147" s="15" t="s">
        <v>14</v>
      </c>
      <c r="D147" s="23">
        <f t="shared" si="53"/>
        <v>-75.46764408493428</v>
      </c>
      <c r="E147" s="23">
        <f t="shared" si="50"/>
        <v>-24.675324675324674</v>
      </c>
      <c r="F147" s="23">
        <f t="shared" si="50"/>
        <v>-77.29806877480934</v>
      </c>
      <c r="G147" s="23">
        <f t="shared" si="50"/>
        <v>-66.07717041800643</v>
      </c>
      <c r="H147" s="25"/>
      <c r="I147" s="23">
        <f t="shared" si="51"/>
        <v>-67.8501117821749</v>
      </c>
      <c r="J147" s="23">
        <f t="shared" si="51"/>
        <v>-52.44407622203811</v>
      </c>
      <c r="K147" s="23">
        <f t="shared" si="51"/>
        <v>-68.73337579140599</v>
      </c>
      <c r="L147" s="23">
        <f t="shared" si="51"/>
        <v>-83.52668213457076</v>
      </c>
      <c r="M147" s="25"/>
      <c r="N147" s="23">
        <f t="shared" si="52"/>
        <v>-77.49707532153985</v>
      </c>
      <c r="O147" s="23">
        <f t="shared" si="52"/>
        <v>-80.12743547450992</v>
      </c>
      <c r="P147" s="23">
        <f t="shared" si="52"/>
        <v>-63.24302600786964</v>
      </c>
      <c r="Q147" s="24">
        <f t="shared" si="52"/>
        <v>-76.51463382495794</v>
      </c>
    </row>
    <row r="148" spans="2:17" ht="29.25" customHeight="1">
      <c r="B148" s="13">
        <v>2016</v>
      </c>
      <c r="C148" s="15" t="s">
        <v>11</v>
      </c>
      <c r="D148" s="23">
        <f t="shared" si="53"/>
        <v>6.37244792740772</v>
      </c>
      <c r="E148" s="23">
        <f t="shared" si="50"/>
        <v>-1.1904761904761898</v>
      </c>
      <c r="F148" s="23">
        <f t="shared" si="50"/>
        <v>6.317543953976013</v>
      </c>
      <c r="G148" s="23">
        <f t="shared" si="50"/>
        <v>11.743119266055047</v>
      </c>
      <c r="H148" s="25"/>
      <c r="I148" s="23">
        <f t="shared" si="51"/>
        <v>5.687554395126199</v>
      </c>
      <c r="J148" s="23">
        <f t="shared" si="51"/>
        <v>60.37195994277539</v>
      </c>
      <c r="K148" s="23">
        <f t="shared" si="51"/>
        <v>4.698738907052771</v>
      </c>
      <c r="L148" s="23">
        <f t="shared" si="51"/>
        <v>-13.793103448275872</v>
      </c>
      <c r="M148" s="25"/>
      <c r="N148" s="23">
        <f t="shared" si="52"/>
        <v>9.741196243188583</v>
      </c>
      <c r="O148" s="23">
        <f t="shared" si="52"/>
        <v>76.03784769882745</v>
      </c>
      <c r="P148" s="23">
        <f t="shared" si="52"/>
        <v>8.259149724776307</v>
      </c>
      <c r="Q148" s="24">
        <f t="shared" si="52"/>
        <v>-6.911197082428487</v>
      </c>
    </row>
    <row r="149" spans="2:17" ht="25.5" customHeight="1">
      <c r="B149" s="13"/>
      <c r="C149" s="5"/>
      <c r="D149" s="8"/>
      <c r="E149" s="8"/>
      <c r="F149" s="8"/>
      <c r="G149" s="8"/>
      <c r="H149" s="9"/>
      <c r="I149" s="8"/>
      <c r="J149" s="8"/>
      <c r="K149" s="8"/>
      <c r="L149" s="8"/>
      <c r="M149" s="9"/>
      <c r="N149" s="8"/>
      <c r="O149" s="8"/>
      <c r="P149" s="8"/>
      <c r="Q149" s="29"/>
    </row>
    <row r="150" spans="2:17" ht="23.25">
      <c r="B150" s="28"/>
      <c r="C150" s="1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27"/>
      <c r="Q150" s="30"/>
    </row>
    <row r="156" spans="2:17" ht="23.25">
      <c r="B156" s="13" t="s">
        <v>23</v>
      </c>
      <c r="C156" s="5"/>
      <c r="D156" s="8"/>
      <c r="E156" s="8"/>
      <c r="F156" s="8"/>
      <c r="G156" s="8"/>
      <c r="H156" s="9"/>
      <c r="I156" s="8"/>
      <c r="J156" s="8"/>
      <c r="K156" s="8"/>
      <c r="L156" s="8"/>
      <c r="M156" s="9"/>
      <c r="N156" s="8"/>
      <c r="O156" s="8"/>
      <c r="P156" s="8"/>
      <c r="Q156" s="29" t="s">
        <v>24</v>
      </c>
    </row>
    <row r="157" spans="2:17" ht="23.25">
      <c r="B157" s="28" t="s">
        <v>22</v>
      </c>
      <c r="C157" s="1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27"/>
      <c r="Q157" s="30" t="s">
        <v>25</v>
      </c>
    </row>
    <row r="158" ht="8.25" customHeight="1"/>
  </sheetData>
  <sheetProtection/>
  <mergeCells count="7">
    <mergeCell ref="N3:Q3"/>
    <mergeCell ref="N4:Q4"/>
    <mergeCell ref="I81:L81"/>
    <mergeCell ref="D3:G3"/>
    <mergeCell ref="D4:G4"/>
    <mergeCell ref="I3:L3"/>
    <mergeCell ref="I4:L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ULUC AYSUN</dc:creator>
  <cp:keywords/>
  <dc:description/>
  <cp:lastModifiedBy>İbrahim BABACAN</cp:lastModifiedBy>
  <cp:lastPrinted>2012-10-01T09:01:46Z</cp:lastPrinted>
  <dcterms:created xsi:type="dcterms:W3CDTF">1999-04-05T10:59:43Z</dcterms:created>
  <dcterms:modified xsi:type="dcterms:W3CDTF">2016-08-08T14:04:15Z</dcterms:modified>
  <cp:category/>
  <cp:version/>
  <cp:contentType/>
  <cp:contentStatus/>
</cp:coreProperties>
</file>