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9.2'!$AU$107</definedName>
    <definedName name="_Regression_X" hidden="1">'T 9.2'!$AS$107:$AS$112</definedName>
    <definedName name="_Regression_Y" hidden="1">'T 9.2'!#REF!</definedName>
    <definedName name="_xlfn.COMPOUNDVALUE" hidden="1">#NAME?</definedName>
    <definedName name="T.II.1.A">'T 9.2'!$AE$7843:$IV$7896</definedName>
    <definedName name="T.II.1.B">'T 9.2'!$AE$7909:$IV$7962</definedName>
    <definedName name="T.II.2">'T 9.2'!$7979:$8006</definedName>
    <definedName name="_xlnm.Print_Area" localSheetId="0">'T 9.2'!$A$1:$AR$27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<sst xmlns="http://schemas.openxmlformats.org/spreadsheetml/2006/main" count="38" uniqueCount="28">
  <si>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</si>
  <si>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</si>
  <si>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</si>
  <si>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</si>
  <si>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</si>
  <si>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</si>
  <si>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</si>
  <si>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</si>
  <si>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</si>
  <si>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</si>
  <si>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</si>
  <si>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</si>
  <si>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</si>
  <si>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</si>
  <si>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</si>
  <si>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</si>
  <si>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</si>
  <si>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</si>
  <si>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</si>
  <si>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</si>
  <si>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</si>
  <si>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</si>
  <si>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</si>
  <si>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</si>
  <si>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</si>
  <si>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</si>
  <si>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Haziran</t>
  </si>
  <si>
    <t>June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</si>
</sst>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</numFmts>
  <fonts count="48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65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6" fillId="0" borderId="14" xfId="0" applyNumberFormat="1" applyFont="1" applyBorder="1" applyAlignment="1" applyProtection="1">
      <alignment horizontal="center"/>
      <protection/>
    </xf>
    <xf numFmtId="191" fontId="47" fillId="0" borderId="14" xfId="0" applyNumberFormat="1" applyFont="1" applyBorder="1" applyAlignment="1" applyProtection="1">
      <alignment/>
      <protection/>
    </xf>
    <xf numFmtId="190" fontId="47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7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46" fillId="0" borderId="19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6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12"/>
  <sheetViews>
    <sheetView tabSelected="1" defaultGridColor="0" zoomScale="70" zoomScaleNormal="70" zoomScaleSheetLayoutView="80" zoomScalePageLayoutView="0" colorId="22" workbookViewId="0" topLeftCell="A1">
      <selection activeCell="AE33" sqref="AE33"/>
    </sheetView>
  </sheetViews>
  <sheetFormatPr defaultColWidth="17.75" defaultRowHeight="19.5" customHeight="1"/>
  <cols>
    <col min="1" max="1" width="22.08203125" style="16" customWidth="1"/>
    <col min="2" max="15" width="10.75" style="16" hidden="1" customWidth="1"/>
    <col min="16" max="26" width="10.75" style="16" customWidth="1"/>
    <col min="27" max="27" width="1.75" style="27" customWidth="1"/>
    <col min="28" max="29" width="10.75" style="16" customWidth="1"/>
    <col min="30" max="30" width="0.58203125" style="16" customWidth="1"/>
    <col min="31" max="41" width="7.75" style="16" customWidth="1"/>
    <col min="42" max="42" width="1.75" style="16" customWidth="1"/>
    <col min="43" max="43" width="19.25" style="16" customWidth="1"/>
    <col min="44" max="44" width="25.75" style="16" customWidth="1"/>
    <col min="45" max="45" width="3.75" style="16" customWidth="1"/>
    <col min="46" max="46" width="39.75" style="16" customWidth="1"/>
    <col min="47" max="52" width="9.75" style="16" customWidth="1"/>
    <col min="53" max="16384" width="17.75" style="16" customWidth="1"/>
  </cols>
  <sheetData>
    <row r="1" spans="1:57" ht="19.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2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/>
      <c r="AB3" s="4"/>
      <c r="AC3" s="4"/>
      <c r="AD3" s="4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5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0"/>
      <c r="AC4" s="40"/>
      <c r="AD4" s="40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8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60" t="s">
        <v>20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2"/>
      <c r="V5" s="54"/>
      <c r="W5" s="55"/>
      <c r="X5" s="56"/>
      <c r="Y5" s="57"/>
      <c r="Z5" s="59"/>
      <c r="AA5" s="36"/>
      <c r="AB5" s="64" t="s">
        <v>26</v>
      </c>
      <c r="AC5" s="64"/>
      <c r="AD5" s="4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53"/>
      <c r="AP5" s="24"/>
      <c r="AQ5" s="58" t="str">
        <f>+AB5</f>
        <v>Haziran</v>
      </c>
      <c r="AR5" s="8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61" t="s">
        <v>16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53"/>
      <c r="V6" s="53"/>
      <c r="W6" s="53"/>
      <c r="X6" s="53"/>
      <c r="Y6" s="53"/>
      <c r="Z6" s="53"/>
      <c r="AA6" s="41"/>
      <c r="AB6" s="64" t="s">
        <v>27</v>
      </c>
      <c r="AC6" s="64"/>
      <c r="AD6" s="40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3"/>
      <c r="AP6" s="24"/>
      <c r="AQ6" s="58" t="str">
        <f>+AB6</f>
        <v>June</v>
      </c>
      <c r="AR6" s="8"/>
      <c r="AS6" s="1" t="s">
        <v>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2015</v>
      </c>
      <c r="X7" s="32">
        <v>2016</v>
      </c>
      <c r="Y7" s="32">
        <v>2017</v>
      </c>
      <c r="Z7" s="32">
        <v>2018</v>
      </c>
      <c r="AA7" s="30"/>
      <c r="AB7" s="37">
        <v>2018</v>
      </c>
      <c r="AC7" s="37">
        <v>2019</v>
      </c>
      <c r="AD7" s="25"/>
      <c r="AE7" s="32">
        <v>2008</v>
      </c>
      <c r="AF7" s="32">
        <v>2009</v>
      </c>
      <c r="AG7" s="32">
        <v>2010</v>
      </c>
      <c r="AH7" s="32">
        <v>2011</v>
      </c>
      <c r="AI7" s="32">
        <v>2012</v>
      </c>
      <c r="AJ7" s="32">
        <v>2013</v>
      </c>
      <c r="AK7" s="32">
        <v>2014</v>
      </c>
      <c r="AL7" s="32">
        <v>2015</v>
      </c>
      <c r="AM7" s="32">
        <f>+X7</f>
        <v>2016</v>
      </c>
      <c r="AN7" s="32">
        <v>2017</v>
      </c>
      <c r="AO7" s="32">
        <v>2018</v>
      </c>
      <c r="AP7" s="31"/>
      <c r="AQ7" s="37">
        <f>+AC7</f>
        <v>2019</v>
      </c>
      <c r="AR7" s="13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5"/>
      <c r="AC8" s="45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5"/>
      <c r="AR8" s="8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9.5" customHeight="1">
      <c r="A9" s="6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51"/>
      <c r="AC9" s="51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2"/>
      <c r="AQ9" s="49"/>
      <c r="AR9" s="8" t="s">
        <v>12</v>
      </c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9.5" customHeight="1">
      <c r="A10" s="17" t="s">
        <v>4</v>
      </c>
      <c r="B10" s="46" t="e">
        <f>#REF!+#REF!</f>
        <v>#REF!</v>
      </c>
      <c r="C10" s="46" t="e">
        <f>#REF!+#REF!</f>
        <v>#REF!</v>
      </c>
      <c r="D10" s="46" t="e">
        <f>#REF!+#REF!</f>
        <v>#REF!</v>
      </c>
      <c r="E10" s="46" t="e">
        <f>#REF!+#REF!</f>
        <v>#REF!</v>
      </c>
      <c r="F10" s="46" t="e">
        <f>#REF!+#REF!</f>
        <v>#REF!</v>
      </c>
      <c r="G10" s="46" t="e">
        <f>#REF!+#REF!</f>
        <v>#REF!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 t="e">
        <f>#REF!+#REF!</f>
        <v>#REF!</v>
      </c>
      <c r="M10" s="46" t="e">
        <f>#REF!+#REF!</f>
        <v>#REF!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2043256</v>
      </c>
      <c r="X10" s="46">
        <v>2105436</v>
      </c>
      <c r="Y10" s="46">
        <v>2691257</v>
      </c>
      <c r="Z10" s="46">
        <v>2393986</v>
      </c>
      <c r="AA10" s="41"/>
      <c r="AB10" s="47">
        <f>_xlfn.COMPOUNDVALUE(1)</f>
        <v>210165</v>
      </c>
      <c r="AC10" s="47">
        <f>_xlfn.COMPOUNDVALUE(2)</f>
        <v>151825</v>
      </c>
      <c r="AD10" s="46"/>
      <c r="AE10" s="48">
        <f aca="true" t="shared" si="0" ref="AE10:AO10">P10/O10*100-100</f>
        <v>-1.8162474766762955</v>
      </c>
      <c r="AF10" s="48">
        <f t="shared" si="0"/>
        <v>-7.81891632075839</v>
      </c>
      <c r="AG10" s="48">
        <f t="shared" si="0"/>
        <v>122.2171318343481</v>
      </c>
      <c r="AH10" s="48">
        <f t="shared" si="0"/>
        <v>79.20740242407146</v>
      </c>
      <c r="AI10" s="48">
        <f t="shared" si="0"/>
        <v>50.13161818465298</v>
      </c>
      <c r="AJ10" s="48">
        <f t="shared" si="0"/>
        <v>49.3436203120778</v>
      </c>
      <c r="AK10" s="48">
        <f t="shared" si="0"/>
        <v>17.19529353306382</v>
      </c>
      <c r="AL10" s="48">
        <f t="shared" si="0"/>
        <v>17.7064010894687</v>
      </c>
      <c r="AM10" s="48">
        <f t="shared" si="0"/>
        <v>3.0431820584400526</v>
      </c>
      <c r="AN10" s="48">
        <f t="shared" si="0"/>
        <v>27.82421313210186</v>
      </c>
      <c r="AO10" s="48">
        <f t="shared" si="0"/>
        <v>-11.04580499001024</v>
      </c>
      <c r="AP10" s="42"/>
      <c r="AQ10" s="49">
        <f aca="true" t="shared" si="1" ref="AQ10:AQ16">AC10/AB10*100-100</f>
        <v>-27.759141626817026</v>
      </c>
      <c r="AR10" s="18" t="s">
        <v>9</v>
      </c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9.5" customHeight="1">
      <c r="A11" s="6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1"/>
      <c r="AB11" s="51"/>
      <c r="AC11" s="51"/>
      <c r="AD11" s="50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2"/>
      <c r="AQ11" s="49"/>
      <c r="AR11" s="8" t="s">
        <v>13</v>
      </c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9.5" customHeight="1">
      <c r="A12" s="17" t="s">
        <v>4</v>
      </c>
      <c r="B12" s="46" t="e">
        <f>#REF!+#REF!</f>
        <v>#REF!</v>
      </c>
      <c r="C12" s="46" t="e">
        <f>#REF!+#REF!</f>
        <v>#REF!</v>
      </c>
      <c r="D12" s="46" t="e">
        <f>#REF!+#REF!</f>
        <v>#REF!</v>
      </c>
      <c r="E12" s="46" t="e">
        <f>#REF!+#REF!</f>
        <v>#REF!</v>
      </c>
      <c r="F12" s="46" t="e">
        <f>#REF!+#REF!</f>
        <v>#REF!</v>
      </c>
      <c r="G12" s="46" t="e">
        <f>#REF!+#REF!</f>
        <v>#REF!</v>
      </c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 t="e">
        <f>#REF!+#REF!</f>
        <v>#REF!</v>
      </c>
      <c r="M12" s="46" t="e">
        <f>#REF!+#REF!</f>
        <v>#REF!</v>
      </c>
      <c r="N12" s="46" t="e">
        <f>#REF!+#REF!</f>
        <v>#REF!</v>
      </c>
      <c r="O12" s="46">
        <v>94652</v>
      </c>
      <c r="P12" s="46">
        <v>97786</v>
      </c>
      <c r="Q12" s="46">
        <v>105263</v>
      </c>
      <c r="R12" s="46">
        <v>205231</v>
      </c>
      <c r="S12" s="46">
        <v>363672</v>
      </c>
      <c r="T12" s="46">
        <v>556587</v>
      </c>
      <c r="U12" s="46">
        <v>671578</v>
      </c>
      <c r="V12" s="46">
        <v>701435</v>
      </c>
      <c r="W12" s="46">
        <v>1871095</v>
      </c>
      <c r="X12" s="46">
        <v>2151120</v>
      </c>
      <c r="Y12" s="46">
        <v>1057249</v>
      </c>
      <c r="Z12" s="46">
        <v>1247188</v>
      </c>
      <c r="AA12" s="41"/>
      <c r="AB12" s="47">
        <f>_xlfn.COMPOUNDVALUE(3)</f>
        <v>98197</v>
      </c>
      <c r="AC12" s="47">
        <f>_xlfn.COMPOUNDVALUE(4)</f>
        <v>117857</v>
      </c>
      <c r="AD12" s="46"/>
      <c r="AE12" s="48">
        <f>P12/O12*100-100</f>
        <v>3.311076363943698</v>
      </c>
      <c r="AF12" s="48">
        <f>Q12/P12*100-100</f>
        <v>7.646288834802519</v>
      </c>
      <c r="AG12" s="48">
        <f>R12/Q12*100-100</f>
        <v>94.96974245461368</v>
      </c>
      <c r="AH12" s="48">
        <f aca="true" t="shared" si="2" ref="AH12:AO12">S12/R12*100-100</f>
        <v>77.20129999853825</v>
      </c>
      <c r="AI12" s="48">
        <f t="shared" si="2"/>
        <v>53.04642645020786</v>
      </c>
      <c r="AJ12" s="48">
        <f t="shared" si="2"/>
        <v>20.66002260203706</v>
      </c>
      <c r="AK12" s="48">
        <f t="shared" si="2"/>
        <v>4.44579780755177</v>
      </c>
      <c r="AL12" s="48">
        <f t="shared" si="2"/>
        <v>166.75244320571403</v>
      </c>
      <c r="AM12" s="48">
        <f t="shared" si="2"/>
        <v>14.965835513429298</v>
      </c>
      <c r="AN12" s="48">
        <f t="shared" si="2"/>
        <v>-50.851230986648815</v>
      </c>
      <c r="AO12" s="48">
        <f t="shared" si="2"/>
        <v>17.965398879544935</v>
      </c>
      <c r="AP12" s="42"/>
      <c r="AQ12" s="49">
        <f t="shared" si="1"/>
        <v>20.020978237624362</v>
      </c>
      <c r="AR12" s="18" t="s">
        <v>9</v>
      </c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>
      <c r="A13" s="6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1"/>
      <c r="AB13" s="51"/>
      <c r="AC13" s="51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2"/>
      <c r="AQ13" s="49"/>
      <c r="AR13" s="8" t="s">
        <v>14</v>
      </c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9.5" customHeight="1">
      <c r="A14" s="17" t="s">
        <v>4</v>
      </c>
      <c r="B14" s="46">
        <f>B15+B16</f>
        <v>469345</v>
      </c>
      <c r="C14" s="46">
        <f>C15+C16</f>
        <v>401292</v>
      </c>
      <c r="D14" s="46">
        <f>D15+D16</f>
        <v>416795</v>
      </c>
      <c r="E14" s="46">
        <f>E15+E16</f>
        <v>463323</v>
      </c>
      <c r="F14" s="46">
        <f>F15+F16</f>
        <v>465235</v>
      </c>
      <c r="G14" s="46">
        <f aca="true" t="shared" si="3" ref="G14:R14">G15+G16</f>
        <v>487525</v>
      </c>
      <c r="H14" s="46">
        <f t="shared" si="3"/>
        <v>730496</v>
      </c>
      <c r="I14" s="46">
        <f t="shared" si="3"/>
        <v>718665</v>
      </c>
      <c r="J14" s="46">
        <f t="shared" si="3"/>
        <v>464228</v>
      </c>
      <c r="K14" s="46">
        <f t="shared" si="3"/>
        <v>587479</v>
      </c>
      <c r="L14" s="46">
        <f t="shared" si="3"/>
        <v>811948</v>
      </c>
      <c r="M14" s="46">
        <f t="shared" si="3"/>
        <v>881261</v>
      </c>
      <c r="N14" s="46">
        <f t="shared" si="3"/>
        <v>1061853</v>
      </c>
      <c r="O14" s="46">
        <f t="shared" si="3"/>
        <v>707671</v>
      </c>
      <c r="P14" s="46">
        <f t="shared" si="3"/>
        <v>987840</v>
      </c>
      <c r="Q14" s="46">
        <f t="shared" si="3"/>
        <v>1689349</v>
      </c>
      <c r="R14" s="46">
        <f t="shared" si="3"/>
        <v>1414541</v>
      </c>
      <c r="S14" s="46">
        <v>1844965</v>
      </c>
      <c r="T14" s="46">
        <v>2372262</v>
      </c>
      <c r="U14" s="46">
        <v>2610969</v>
      </c>
      <c r="V14" s="46">
        <v>2747978</v>
      </c>
      <c r="W14" s="46">
        <v>1719758</v>
      </c>
      <c r="X14" s="46">
        <v>2372038</v>
      </c>
      <c r="Y14" s="46">
        <v>2599292</v>
      </c>
      <c r="Z14" s="46">
        <v>3509603</v>
      </c>
      <c r="AA14" s="41"/>
      <c r="AB14" s="47">
        <f>_xlfn.COMPOUNDVALUE(5)</f>
        <v>2621565</v>
      </c>
      <c r="AC14" s="47">
        <f>_xlfn.COMPOUNDVALUE(6)</f>
        <v>4417814</v>
      </c>
      <c r="AD14" s="46"/>
      <c r="AE14" s="48">
        <f aca="true" t="shared" si="4" ref="AE14:AG16">P14/O14*100-100</f>
        <v>39.590289838074455</v>
      </c>
      <c r="AF14" s="48">
        <f t="shared" si="4"/>
        <v>71.01443553611921</v>
      </c>
      <c r="AG14" s="48">
        <f t="shared" si="4"/>
        <v>-16.267094602713826</v>
      </c>
      <c r="AH14" s="48">
        <f aca="true" t="shared" si="5" ref="AH14:AJ16">S14/R14*100-100</f>
        <v>30.42852769909109</v>
      </c>
      <c r="AI14" s="48">
        <f t="shared" si="5"/>
        <v>28.58032537202604</v>
      </c>
      <c r="AJ14" s="48">
        <f t="shared" si="5"/>
        <v>10.062421435743602</v>
      </c>
      <c r="AK14" s="48">
        <f aca="true" t="shared" si="6" ref="AK14:AO16">V14/U14*100-100</f>
        <v>5.247438786136499</v>
      </c>
      <c r="AL14" s="48">
        <f t="shared" si="6"/>
        <v>-37.41733012418585</v>
      </c>
      <c r="AM14" s="48">
        <f t="shared" si="6"/>
        <v>37.928592278681066</v>
      </c>
      <c r="AN14" s="48">
        <f t="shared" si="6"/>
        <v>9.580537917183449</v>
      </c>
      <c r="AO14" s="48">
        <f t="shared" si="6"/>
        <v>35.02149816180713</v>
      </c>
      <c r="AP14" s="42"/>
      <c r="AQ14" s="49">
        <f t="shared" si="1"/>
        <v>68.51819428471163</v>
      </c>
      <c r="AR14" s="18" t="s">
        <v>9</v>
      </c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9.5" customHeight="1">
      <c r="A15" s="17" t="s">
        <v>5</v>
      </c>
      <c r="B15" s="46">
        <v>382242</v>
      </c>
      <c r="C15" s="46">
        <v>324682</v>
      </c>
      <c r="D15" s="46">
        <v>341775</v>
      </c>
      <c r="E15" s="46">
        <v>382087</v>
      </c>
      <c r="F15" s="46">
        <v>386016</v>
      </c>
      <c r="G15" s="46">
        <v>413790</v>
      </c>
      <c r="H15" s="46">
        <v>591919</v>
      </c>
      <c r="I15" s="46">
        <v>582851</v>
      </c>
      <c r="J15" s="46">
        <v>379763</v>
      </c>
      <c r="K15" s="46">
        <v>469448</v>
      </c>
      <c r="L15" s="46">
        <v>611352</v>
      </c>
      <c r="M15" s="46">
        <v>656218</v>
      </c>
      <c r="N15" s="46">
        <v>782652</v>
      </c>
      <c r="O15" s="46">
        <v>527679</v>
      </c>
      <c r="P15" s="46">
        <v>724338</v>
      </c>
      <c r="Q15" s="46">
        <v>1186219</v>
      </c>
      <c r="R15" s="46">
        <v>999569</v>
      </c>
      <c r="S15" s="46">
        <v>1142928</v>
      </c>
      <c r="T15" s="46">
        <v>1433621</v>
      </c>
      <c r="U15" s="46">
        <v>1561203</v>
      </c>
      <c r="V15" s="46">
        <v>1633255</v>
      </c>
      <c r="W15" s="46">
        <v>929560</v>
      </c>
      <c r="X15" s="46">
        <v>1236571</v>
      </c>
      <c r="Y15" s="46">
        <v>1330437</v>
      </c>
      <c r="Z15" s="46">
        <v>1704164</v>
      </c>
      <c r="AA15" s="41"/>
      <c r="AB15" s="47">
        <f>_xlfn.COMPOUNDVALUE(7)</f>
        <v>1343653</v>
      </c>
      <c r="AC15" s="47">
        <f>_xlfn.COMPOUNDVALUE(8)</f>
        <v>2231498</v>
      </c>
      <c r="AD15" s="46"/>
      <c r="AE15" s="48">
        <f t="shared" si="4"/>
        <v>37.268680390919485</v>
      </c>
      <c r="AF15" s="48">
        <f t="shared" si="4"/>
        <v>63.765949045887425</v>
      </c>
      <c r="AG15" s="48">
        <f t="shared" si="4"/>
        <v>-15.734868519219475</v>
      </c>
      <c r="AH15" s="48">
        <f t="shared" si="5"/>
        <v>14.342081437099381</v>
      </c>
      <c r="AI15" s="48">
        <f t="shared" si="5"/>
        <v>25.43406058824354</v>
      </c>
      <c r="AJ15" s="48">
        <f t="shared" si="5"/>
        <v>8.899283701898895</v>
      </c>
      <c r="AK15" s="48">
        <f t="shared" si="6"/>
        <v>4.615158951142178</v>
      </c>
      <c r="AL15" s="48">
        <f t="shared" si="6"/>
        <v>-43.08543368916673</v>
      </c>
      <c r="AM15" s="48">
        <f t="shared" si="6"/>
        <v>33.02756142691166</v>
      </c>
      <c r="AN15" s="48">
        <f t="shared" si="6"/>
        <v>7.590829802736749</v>
      </c>
      <c r="AO15" s="48">
        <f t="shared" si="6"/>
        <v>28.090544685693487</v>
      </c>
      <c r="AP15" s="42"/>
      <c r="AQ15" s="49">
        <f t="shared" si="1"/>
        <v>66.07695588072218</v>
      </c>
      <c r="AR15" s="18" t="s">
        <v>10</v>
      </c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9.5" customHeight="1">
      <c r="A16" s="17" t="s">
        <v>7</v>
      </c>
      <c r="B16" s="46">
        <v>87103</v>
      </c>
      <c r="C16" s="46">
        <v>76610</v>
      </c>
      <c r="D16" s="46">
        <v>75020</v>
      </c>
      <c r="E16" s="46">
        <v>81236</v>
      </c>
      <c r="F16" s="46">
        <v>79219</v>
      </c>
      <c r="G16" s="46">
        <v>73735</v>
      </c>
      <c r="H16" s="46">
        <v>138577</v>
      </c>
      <c r="I16" s="46">
        <v>135814</v>
      </c>
      <c r="J16" s="46">
        <v>84465</v>
      </c>
      <c r="K16" s="46">
        <v>118031</v>
      </c>
      <c r="L16" s="46">
        <v>200596</v>
      </c>
      <c r="M16" s="46">
        <v>225043</v>
      </c>
      <c r="N16" s="46">
        <v>279201</v>
      </c>
      <c r="O16" s="46">
        <v>179992</v>
      </c>
      <c r="P16" s="46">
        <v>263502</v>
      </c>
      <c r="Q16" s="46">
        <v>503130</v>
      </c>
      <c r="R16" s="46">
        <v>414972</v>
      </c>
      <c r="S16" s="46">
        <v>702037</v>
      </c>
      <c r="T16" s="46">
        <v>938641</v>
      </c>
      <c r="U16" s="46">
        <v>1049766</v>
      </c>
      <c r="V16" s="46">
        <v>1114723</v>
      </c>
      <c r="W16" s="46">
        <v>790198</v>
      </c>
      <c r="X16" s="46">
        <v>1135467</v>
      </c>
      <c r="Y16" s="46">
        <v>1268855</v>
      </c>
      <c r="Z16" s="46">
        <v>1805439</v>
      </c>
      <c r="AA16" s="41"/>
      <c r="AB16" s="47">
        <f>_xlfn.COMPOUNDVALUE(9)</f>
        <v>1277912</v>
      </c>
      <c r="AC16" s="47">
        <f>_xlfn.COMPOUNDVALUE(10)</f>
        <v>2186316</v>
      </c>
      <c r="AD16" s="46"/>
      <c r="AE16" s="48">
        <f t="shared" si="4"/>
        <v>46.3965065114005</v>
      </c>
      <c r="AF16" s="48">
        <f t="shared" si="4"/>
        <v>90.93972721269668</v>
      </c>
      <c r="AG16" s="48">
        <f t="shared" si="4"/>
        <v>-17.521912825711055</v>
      </c>
      <c r="AH16" s="48">
        <f t="shared" si="5"/>
        <v>69.17695651754818</v>
      </c>
      <c r="AI16" s="48">
        <f t="shared" si="5"/>
        <v>33.70249716183048</v>
      </c>
      <c r="AJ16" s="48">
        <f t="shared" si="5"/>
        <v>11.838924572866532</v>
      </c>
      <c r="AK16" s="48">
        <f t="shared" si="6"/>
        <v>6.187759938881612</v>
      </c>
      <c r="AL16" s="48">
        <f t="shared" si="6"/>
        <v>-29.11261362688309</v>
      </c>
      <c r="AM16" s="48">
        <f t="shared" si="6"/>
        <v>43.69398555805</v>
      </c>
      <c r="AN16" s="48">
        <f t="shared" si="6"/>
        <v>11.747413178894675</v>
      </c>
      <c r="AO16" s="48">
        <f t="shared" si="6"/>
        <v>42.28883520969694</v>
      </c>
      <c r="AP16" s="42"/>
      <c r="AQ16" s="49">
        <f t="shared" si="1"/>
        <v>71.0850199387751</v>
      </c>
      <c r="AR16" s="18" t="s">
        <v>11</v>
      </c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9.5" customHeight="1">
      <c r="A17" s="6" t="s">
        <v>8</v>
      </c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1"/>
      <c r="AB17" s="51"/>
      <c r="AC17" s="47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2"/>
      <c r="AQ17" s="49"/>
      <c r="AR17" s="8" t="s">
        <v>15</v>
      </c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9.5" customHeight="1">
      <c r="A18" s="17" t="s">
        <v>4</v>
      </c>
      <c r="B18" s="46">
        <f>B19+B20</f>
        <v>61145</v>
      </c>
      <c r="C18" s="46">
        <f>C19+C20</f>
        <v>59483</v>
      </c>
      <c r="D18" s="46">
        <f>D19+D20</f>
        <v>40697</v>
      </c>
      <c r="E18" s="46">
        <f>E19+E20</f>
        <v>33321</v>
      </c>
      <c r="F18" s="46">
        <f>F19+F20</f>
        <v>25907</v>
      </c>
      <c r="G18" s="46">
        <f aca="true" t="shared" si="7" ref="G18:R18">G19+G20</f>
        <v>17475</v>
      </c>
      <c r="H18" s="46">
        <f t="shared" si="7"/>
        <v>13645</v>
      </c>
      <c r="I18" s="46">
        <f t="shared" si="7"/>
        <v>20242</v>
      </c>
      <c r="J18" s="46">
        <f t="shared" si="7"/>
        <v>26916</v>
      </c>
      <c r="K18" s="46">
        <f t="shared" si="7"/>
        <v>34151</v>
      </c>
      <c r="L18" s="46">
        <f t="shared" si="7"/>
        <v>40198</v>
      </c>
      <c r="M18" s="46">
        <f t="shared" si="7"/>
        <v>60355</v>
      </c>
      <c r="N18" s="46">
        <f t="shared" si="7"/>
        <v>81379</v>
      </c>
      <c r="O18" s="46">
        <f t="shared" si="7"/>
        <v>75268</v>
      </c>
      <c r="P18" s="46">
        <f t="shared" si="7"/>
        <v>57652</v>
      </c>
      <c r="Q18" s="46">
        <f t="shared" si="7"/>
        <v>30743</v>
      </c>
      <c r="R18" s="46">
        <f t="shared" si="7"/>
        <v>54847</v>
      </c>
      <c r="S18" s="46">
        <v>52491</v>
      </c>
      <c r="T18" s="46">
        <v>57953</v>
      </c>
      <c r="U18" s="46">
        <v>55369</v>
      </c>
      <c r="V18" s="46">
        <v>39644</v>
      </c>
      <c r="W18" s="46">
        <v>31966</v>
      </c>
      <c r="X18" s="46">
        <v>23917</v>
      </c>
      <c r="Y18" s="46">
        <v>19834</v>
      </c>
      <c r="Z18" s="46">
        <v>25075</v>
      </c>
      <c r="AA18" s="41"/>
      <c r="AB18" s="47"/>
      <c r="AC18" s="47"/>
      <c r="AD18" s="46"/>
      <c r="AE18" s="48">
        <f aca="true" t="shared" si="8" ref="AE18:AG20">P18/O18*100-100</f>
        <v>-23.404368390285384</v>
      </c>
      <c r="AF18" s="48">
        <f t="shared" si="8"/>
        <v>-46.67487684729063</v>
      </c>
      <c r="AG18" s="48">
        <f t="shared" si="8"/>
        <v>78.40484012620757</v>
      </c>
      <c r="AH18" s="48">
        <f aca="true" t="shared" si="9" ref="AH18:AO20">S18/R18*100-100</f>
        <v>-4.295585902601786</v>
      </c>
      <c r="AI18" s="48">
        <f t="shared" si="9"/>
        <v>10.405593339810636</v>
      </c>
      <c r="AJ18" s="48">
        <f t="shared" si="9"/>
        <v>-4.458785567615138</v>
      </c>
      <c r="AK18" s="48">
        <f aca="true" t="shared" si="10" ref="AK18:AO19">V18/U18*100-100</f>
        <v>-28.40036843721215</v>
      </c>
      <c r="AL18" s="48">
        <f t="shared" si="10"/>
        <v>-19.367369589345174</v>
      </c>
      <c r="AM18" s="48">
        <f t="shared" si="10"/>
        <v>-25.179878621034845</v>
      </c>
      <c r="AN18" s="48">
        <f t="shared" si="10"/>
        <v>-17.071539072626166</v>
      </c>
      <c r="AO18" s="48">
        <f t="shared" si="10"/>
        <v>26.424321871533735</v>
      </c>
      <c r="AP18" s="42"/>
      <c r="AQ18" s="49"/>
      <c r="AR18" s="18" t="s">
        <v>9</v>
      </c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9.5" customHeight="1">
      <c r="A19" s="17" t="s">
        <v>5</v>
      </c>
      <c r="B19" s="46">
        <v>60884</v>
      </c>
      <c r="C19" s="46">
        <v>59142</v>
      </c>
      <c r="D19" s="46">
        <v>40541</v>
      </c>
      <c r="E19" s="46">
        <v>33283</v>
      </c>
      <c r="F19" s="46">
        <v>25879</v>
      </c>
      <c r="G19" s="46">
        <v>17447</v>
      </c>
      <c r="H19" s="46">
        <v>13624</v>
      </c>
      <c r="I19" s="46">
        <v>20205</v>
      </c>
      <c r="J19" s="46">
        <v>26815</v>
      </c>
      <c r="K19" s="46">
        <v>34093</v>
      </c>
      <c r="L19" s="46">
        <v>40043</v>
      </c>
      <c r="M19" s="46">
        <v>60230</v>
      </c>
      <c r="N19" s="46">
        <v>81309</v>
      </c>
      <c r="O19" s="46">
        <v>70890</v>
      </c>
      <c r="P19" s="46">
        <v>56762</v>
      </c>
      <c r="Q19" s="46">
        <v>30028</v>
      </c>
      <c r="R19" s="46">
        <v>54227</v>
      </c>
      <c r="S19" s="46">
        <v>52241</v>
      </c>
      <c r="T19" s="46">
        <v>57790</v>
      </c>
      <c r="U19" s="46">
        <v>55165</v>
      </c>
      <c r="V19" s="46">
        <v>39432</v>
      </c>
      <c r="W19" s="46">
        <v>31796</v>
      </c>
      <c r="X19" s="46">
        <v>23830</v>
      </c>
      <c r="Y19" s="46">
        <v>19719</v>
      </c>
      <c r="Z19" s="46">
        <v>24937</v>
      </c>
      <c r="AA19" s="41"/>
      <c r="AB19" s="47"/>
      <c r="AC19" s="47"/>
      <c r="AD19" s="46"/>
      <c r="AE19" s="48">
        <f t="shared" si="8"/>
        <v>-19.929468190153756</v>
      </c>
      <c r="AF19" s="48">
        <f t="shared" si="8"/>
        <v>-47.09841090870653</v>
      </c>
      <c r="AG19" s="48">
        <f t="shared" si="8"/>
        <v>80.58811775676037</v>
      </c>
      <c r="AH19" s="48">
        <f t="shared" si="9"/>
        <v>-3.662382208125109</v>
      </c>
      <c r="AI19" s="48">
        <f t="shared" si="9"/>
        <v>10.621925307708509</v>
      </c>
      <c r="AJ19" s="48">
        <f t="shared" si="9"/>
        <v>-4.542308357847375</v>
      </c>
      <c r="AK19" s="48">
        <f t="shared" si="10"/>
        <v>-28.51989486087193</v>
      </c>
      <c r="AL19" s="48">
        <f t="shared" si="10"/>
        <v>-19.36498275512274</v>
      </c>
      <c r="AM19" s="48">
        <f t="shared" si="10"/>
        <v>-25.053465844760353</v>
      </c>
      <c r="AN19" s="48">
        <f t="shared" si="10"/>
        <v>-17.25136382710869</v>
      </c>
      <c r="AO19" s="48">
        <f t="shared" si="10"/>
        <v>26.461788123129978</v>
      </c>
      <c r="AP19" s="42"/>
      <c r="AQ19" s="49"/>
      <c r="AR19" s="18" t="s">
        <v>10</v>
      </c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9.5" customHeight="1">
      <c r="A20" s="19" t="s">
        <v>7</v>
      </c>
      <c r="B20" s="20">
        <v>261</v>
      </c>
      <c r="C20" s="20">
        <v>341</v>
      </c>
      <c r="D20" s="20">
        <v>156</v>
      </c>
      <c r="E20" s="20">
        <v>38</v>
      </c>
      <c r="F20" s="20">
        <v>28</v>
      </c>
      <c r="G20" s="20">
        <v>28</v>
      </c>
      <c r="H20" s="20">
        <v>21</v>
      </c>
      <c r="I20" s="20">
        <v>37</v>
      </c>
      <c r="J20" s="20">
        <v>101</v>
      </c>
      <c r="K20" s="20">
        <v>58</v>
      </c>
      <c r="L20" s="20">
        <v>155</v>
      </c>
      <c r="M20" s="20">
        <v>125</v>
      </c>
      <c r="N20" s="20">
        <v>70</v>
      </c>
      <c r="O20" s="20">
        <v>4378</v>
      </c>
      <c r="P20" s="20">
        <v>890</v>
      </c>
      <c r="Q20" s="20">
        <v>715</v>
      </c>
      <c r="R20" s="20">
        <v>620</v>
      </c>
      <c r="S20" s="20">
        <v>250</v>
      </c>
      <c r="T20" s="20">
        <v>163</v>
      </c>
      <c r="U20" s="20">
        <v>204</v>
      </c>
      <c r="V20" s="20">
        <v>212</v>
      </c>
      <c r="W20" s="20">
        <v>170</v>
      </c>
      <c r="X20" s="20">
        <v>87</v>
      </c>
      <c r="Y20" s="20">
        <v>115</v>
      </c>
      <c r="Z20" s="20">
        <v>138</v>
      </c>
      <c r="AA20" s="7"/>
      <c r="AB20" s="38"/>
      <c r="AC20" s="38"/>
      <c r="AD20" s="20"/>
      <c r="AE20" s="21">
        <f t="shared" si="8"/>
        <v>-79.67108268615806</v>
      </c>
      <c r="AF20" s="21">
        <f t="shared" si="8"/>
        <v>-19.66292134831461</v>
      </c>
      <c r="AG20" s="21">
        <f t="shared" si="8"/>
        <v>-13.286713286713294</v>
      </c>
      <c r="AH20" s="21">
        <f t="shared" si="9"/>
        <v>-59.67741935483871</v>
      </c>
      <c r="AI20" s="21">
        <f t="shared" si="9"/>
        <v>-34.8</v>
      </c>
      <c r="AJ20" s="21">
        <f t="shared" si="9"/>
        <v>25.153374233128844</v>
      </c>
      <c r="AK20" s="21">
        <f t="shared" si="9"/>
        <v>3.921568627450995</v>
      </c>
      <c r="AL20" s="21">
        <f t="shared" si="9"/>
        <v>-19.811320754716974</v>
      </c>
      <c r="AM20" s="21">
        <f t="shared" si="9"/>
        <v>-48.82352941176471</v>
      </c>
      <c r="AN20" s="21">
        <f t="shared" si="9"/>
        <v>32.183908045977006</v>
      </c>
      <c r="AO20" s="21">
        <f t="shared" si="9"/>
        <v>20</v>
      </c>
      <c r="AP20" s="29"/>
      <c r="AQ20" s="39"/>
      <c r="AR20" s="22" t="s">
        <v>11</v>
      </c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6.5" customHeight="1">
      <c r="A21" s="33" t="s">
        <v>24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4"/>
      <c r="AQ21" s="14"/>
      <c r="AR21" s="34" t="s">
        <v>23</v>
      </c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9.5" customHeight="1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9.5" customHeight="1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9.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ht="19.5" customHeight="1">
      <c r="O30" s="35"/>
    </row>
    <row r="107" spans="44:46" ht="19.5" customHeight="1">
      <c r="AR107" s="2"/>
      <c r="AS107" s="2"/>
      <c r="AT107" s="2"/>
    </row>
    <row r="108" spans="44:46" ht="19.5" customHeight="1">
      <c r="AR108" s="2"/>
      <c r="AS108" s="2"/>
      <c r="AT108" s="2"/>
    </row>
    <row r="109" spans="44:46" ht="19.5" customHeight="1">
      <c r="AR109" s="2"/>
      <c r="AS109" s="2"/>
      <c r="AT109" s="2"/>
    </row>
    <row r="110" spans="44:46" ht="19.5" customHeight="1">
      <c r="AR110" s="2"/>
      <c r="AS110" s="2"/>
      <c r="AT110" s="2"/>
    </row>
    <row r="111" spans="44:46" ht="19.5" customHeight="1">
      <c r="AR111" s="2"/>
      <c r="AS111" s="2"/>
      <c r="AT111" s="2"/>
    </row>
    <row r="112" spans="44:46" ht="19.5" customHeight="1">
      <c r="AR112" s="2"/>
      <c r="AS112" s="2"/>
      <c r="AT112" s="2"/>
    </row>
  </sheetData>
  <sheetProtection/>
  <mergeCells count="8">
    <mergeCell ref="AE5:AN5"/>
    <mergeCell ref="AE6:AN6"/>
    <mergeCell ref="I5:T5"/>
    <mergeCell ref="I6:T6"/>
    <mergeCell ref="AE3:AQ3"/>
    <mergeCell ref="AE4:AQ4"/>
    <mergeCell ref="AB5:AC5"/>
    <mergeCell ref="AB6:AC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2012-02-07T13:14:41Z</cp:lastPrinted>
  <dcterms:created xsi:type="dcterms:W3CDTF">1997-09-03T09:23:15Z</dcterms:created>
  <dcterms:modified xsi:type="dcterms:W3CDTF">2019-07-22T14:35:24Z</dcterms:modified>
  <cp:category/>
  <cp:version/>
  <cp:contentType/>
  <cp:contentStatus/>
</cp:coreProperties>
</file>