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840" windowWidth="9630" windowHeight="7200" activeTab="0"/>
  </bookViews>
  <sheets>
    <sheet name="T 5.8" sheetId="1" r:id="rId1"/>
  </sheets>
  <definedNames>
    <definedName name="Print_Area_MI">#REF!</definedName>
    <definedName name="_xlnm.Print_Area" localSheetId="0">'T 5.8'!$A$1:$BO$36</definedName>
  </definedNames>
  <calcPr fullCalcOnLoad="1"/>
</workbook>
</file>

<file path=xl/sharedStrings.xml><?xml version="1.0" encoding="utf-8"?>
<sst xmlns="http://schemas.openxmlformats.org/spreadsheetml/2006/main" count="99" uniqueCount="98">
  <si>
    <t>(Milyon Dolar)</t>
  </si>
  <si>
    <t>( In Millions of Dollars)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</si>
  <si>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</si>
  <si>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</si>
  <si>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</si>
  <si>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</si>
  <si>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</si>
  <si>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</si>
  <si>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</si>
  <si>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</si>
  <si>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</si>
  <si>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</si>
  <si>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</si>
  <si>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96/95</t>
  </si>
  <si>
    <t>97/96</t>
  </si>
  <si>
    <t>98/97</t>
  </si>
  <si>
    <t>99/98</t>
  </si>
  <si>
    <t>00/99</t>
  </si>
  <si>
    <t>1.    Sermaye malları</t>
  </si>
  <si>
    <t>1.    Capital goods</t>
  </si>
  <si>
    <t xml:space="preserve">Sermaye malları (Taşımacılık araçları hariç) </t>
  </si>
  <si>
    <t>Sanayi ile ilgili taşımacılık araç ve gereçleri</t>
  </si>
  <si>
    <t>Transportation vehicles incidental to industry</t>
  </si>
  <si>
    <t>2.    Ara malları</t>
  </si>
  <si>
    <t>2.    Intermediate goods</t>
  </si>
  <si>
    <t xml:space="preserve">Sanayi için işlem görmemiş maddeler </t>
  </si>
  <si>
    <t>Unprocessed materials incidental to industry</t>
  </si>
  <si>
    <t>Sanayi için işlem görmüş maddeler</t>
  </si>
  <si>
    <t>Processed materials incidental to industry</t>
  </si>
  <si>
    <t>İşlem görmemiş yakıt ve yağlar</t>
  </si>
  <si>
    <t>Unprocessed fuels and oils</t>
  </si>
  <si>
    <t>Yatırım mallarının aksam ve parçaları</t>
  </si>
  <si>
    <t>Parts of investment goods</t>
  </si>
  <si>
    <t>Taşımacılık araçlarının aksam ve parçaları</t>
  </si>
  <si>
    <t>Parts of transportation vehicles</t>
  </si>
  <si>
    <t>Esası yiyecek ve içecek olan işlenmemiş maddeler</t>
  </si>
  <si>
    <t>Unprocessed materials of food and beverages</t>
  </si>
  <si>
    <t>Esası yiyecek ve içecek olan işlenmiş maddeler</t>
  </si>
  <si>
    <t>Processed materials of food and beverages</t>
  </si>
  <si>
    <t>İşlem görmüş yakıt ve yağlar</t>
  </si>
  <si>
    <t>Processed fuels and oils</t>
  </si>
  <si>
    <t>3.    Tüketim malları</t>
  </si>
  <si>
    <t>3.    Consumption goods</t>
  </si>
  <si>
    <t>Binek otomobilleri</t>
  </si>
  <si>
    <t xml:space="preserve">Otomobiles </t>
  </si>
  <si>
    <t>Dayanıklı tüketim malları</t>
  </si>
  <si>
    <t>Resistant consumption goods</t>
  </si>
  <si>
    <t>Yarı dayanıklı tüketim malları</t>
  </si>
  <si>
    <t>Semi-resistant consumption goods</t>
  </si>
  <si>
    <t>Dayanıksız tüketim malları</t>
  </si>
  <si>
    <t>Non-resistant consumption goods</t>
  </si>
  <si>
    <t>Esası yiyecek ve içecek olan işlenmemiş mallar</t>
  </si>
  <si>
    <t>Unprocessed of food and beverages</t>
  </si>
  <si>
    <t>Esası yiyecek ve içecek olan işlenmiş mallar</t>
  </si>
  <si>
    <t>Processed of food and beverages</t>
  </si>
  <si>
    <t>Motor benzini</t>
  </si>
  <si>
    <t>Gasoline</t>
  </si>
  <si>
    <t>Sanayi ile ilgili olmayan taşıma araç ve gereçler</t>
  </si>
  <si>
    <t>Transportation vehicles not incidental to industry</t>
  </si>
  <si>
    <t>4.    Diğerleri</t>
  </si>
  <si>
    <t>4.    Others</t>
  </si>
  <si>
    <t>Başka yerde belirtilmeyen diğer mallar</t>
  </si>
  <si>
    <t>Other goods not elsewhere specified</t>
  </si>
  <si>
    <t>Toplam</t>
  </si>
  <si>
    <t>Total</t>
  </si>
  <si>
    <t>(1) Birleşmiş Milletler Geniş Ekonomik Kategoriler (BEC) sınıflamasına göre</t>
  </si>
  <si>
    <t>(1) Based on UN-Broad Economic  Categories (BEC) classification</t>
  </si>
  <si>
    <t>01/00</t>
  </si>
  <si>
    <t>02/01</t>
  </si>
  <si>
    <t>03/02</t>
  </si>
  <si>
    <t>04/03</t>
  </si>
  <si>
    <t>Yüzde Değ</t>
  </si>
  <si>
    <t>Per. Chan.</t>
  </si>
  <si>
    <t>Capital  goods (Except transportation vehicles)</t>
  </si>
  <si>
    <t>Kaynak: TÜİK</t>
  </si>
  <si>
    <t>Source: TURKSTAT</t>
  </si>
  <si>
    <t>07/06</t>
  </si>
  <si>
    <t>08/07</t>
  </si>
  <si>
    <r>
      <t xml:space="preserve">Tablo: V.8- İthalatın Mal Gruplarına Göre Dağılımı </t>
    </r>
    <r>
      <rPr>
        <b/>
        <vertAlign val="superscript"/>
        <sz val="13"/>
        <rFont val="Arial Tur"/>
        <family val="2"/>
      </rPr>
      <t>(1)</t>
    </r>
  </si>
  <si>
    <r>
      <t>Table: V.8- Imports By Commodity Groups</t>
    </r>
    <r>
      <rPr>
        <b/>
        <vertAlign val="superscript"/>
        <sz val="13"/>
        <rFont val="Arial Tur"/>
        <family val="2"/>
      </rPr>
      <t xml:space="preserve"> (1)</t>
    </r>
  </si>
  <si>
    <t>10/09</t>
  </si>
  <si>
    <t>11/10</t>
  </si>
  <si>
    <t xml:space="preserve">              Yıllık- Annual</t>
  </si>
  <si>
    <t>Ocak-Mart</t>
  </si>
  <si>
    <t>January-March</t>
  </si>
  <si>
    <t>12/11</t>
  </si>
  <si>
    <t>Yüzde Değ.</t>
  </si>
  <si>
    <t>Perc. Chan.</t>
  </si>
  <si>
    <t>13/12</t>
  </si>
  <si>
    <t>14/13</t>
  </si>
  <si>
    <t>Yüzde Değişme
Percentage Change</t>
  </si>
  <si>
    <t>15/14</t>
  </si>
  <si>
    <t>16/15</t>
  </si>
  <si>
    <t>17/16</t>
  </si>
  <si>
    <t>18/17</t>
  </si>
  <si>
    <t>19/18</t>
  </si>
  <si>
    <t>Ocak-Eylül</t>
  </si>
  <si>
    <t>January-September</t>
  </si>
</sst>
</file>

<file path=xl/styles.xml><?xml version="1.0" encoding="utf-8"?>
<styleSheet xmlns="http://schemas.openxmlformats.org/spreadsheetml/2006/main">
  <numFmts count="28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General_)"/>
    <numFmt numFmtId="181" formatCode="#,##0.0"/>
    <numFmt numFmtId="182" formatCode="#,##0.0000\ _T_L;\-#,##0.0000\ _T_L"/>
    <numFmt numFmtId="183" formatCode="0.0"/>
  </numFmts>
  <fonts count="41">
    <font>
      <sz val="10"/>
      <name val="Courier"/>
      <family val="0"/>
    </font>
    <font>
      <sz val="11"/>
      <color indexed="8"/>
      <name val="Calibri"/>
      <family val="2"/>
    </font>
    <font>
      <b/>
      <sz val="13"/>
      <name val="Arial Tur"/>
      <family val="2"/>
    </font>
    <font>
      <sz val="13"/>
      <name val="Arial Tur"/>
      <family val="2"/>
    </font>
    <font>
      <sz val="13"/>
      <name val="Courier"/>
      <family val="3"/>
    </font>
    <font>
      <b/>
      <sz val="13"/>
      <name val="Courier"/>
      <family val="3"/>
    </font>
    <font>
      <sz val="13"/>
      <name val="Arial"/>
      <family val="2"/>
    </font>
    <font>
      <b/>
      <vertAlign val="superscript"/>
      <sz val="13"/>
      <name val="Arial Tur"/>
      <family val="2"/>
    </font>
    <font>
      <b/>
      <sz val="12"/>
      <name val="Arial TUR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1">
    <xf numFmtId="37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33">
    <xf numFmtId="37" fontId="0" fillId="0" borderId="0" xfId="0" applyAlignment="1">
      <alignment/>
    </xf>
    <xf numFmtId="37" fontId="2" fillId="0" borderId="10" xfId="0" applyFont="1" applyBorder="1" applyAlignment="1" quotePrefix="1">
      <alignment horizontal="left" vertical="center"/>
    </xf>
    <xf numFmtId="37" fontId="3" fillId="0" borderId="0" xfId="0" applyFont="1" applyBorder="1" applyAlignment="1" quotePrefix="1">
      <alignment horizontal="left" vertical="center"/>
    </xf>
    <xf numFmtId="37" fontId="2" fillId="0" borderId="0" xfId="0" applyFont="1" applyBorder="1" applyAlignment="1" applyProtection="1" quotePrefix="1">
      <alignment horizontal="left" vertical="center"/>
      <protection/>
    </xf>
    <xf numFmtId="37" fontId="2" fillId="0" borderId="0" xfId="0" applyFont="1" applyBorder="1" applyAlignment="1">
      <alignment horizontal="center" vertical="center"/>
    </xf>
    <xf numFmtId="37" fontId="2" fillId="0" borderId="0" xfId="0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37" fontId="3" fillId="0" borderId="12" xfId="0" applyFont="1" applyBorder="1" applyAlignment="1">
      <alignment vertical="center"/>
    </xf>
    <xf numFmtId="37" fontId="3" fillId="0" borderId="10" xfId="0" applyFont="1" applyBorder="1" applyAlignment="1">
      <alignment vertical="center"/>
    </xf>
    <xf numFmtId="180" fontId="2" fillId="0" borderId="0" xfId="0" applyNumberFormat="1" applyFont="1" applyBorder="1" applyAlignment="1" applyProtection="1" quotePrefix="1">
      <alignment horizontal="left" vertical="center"/>
      <protection/>
    </xf>
    <xf numFmtId="37" fontId="3" fillId="0" borderId="0" xfId="0" applyFont="1" applyBorder="1" applyAlignment="1" applyProtection="1">
      <alignment horizontal="center" vertical="center"/>
      <protection/>
    </xf>
    <xf numFmtId="37" fontId="3" fillId="0" borderId="0" xfId="0" applyFont="1" applyBorder="1" applyAlignment="1">
      <alignment horizontal="center" vertical="center"/>
    </xf>
    <xf numFmtId="37" fontId="3" fillId="0" borderId="0" xfId="0" applyFont="1" applyBorder="1" applyAlignment="1">
      <alignment vertical="center"/>
    </xf>
    <xf numFmtId="181" fontId="2" fillId="0" borderId="0" xfId="0" applyNumberFormat="1" applyFont="1" applyBorder="1" applyAlignment="1">
      <alignment vertical="center"/>
    </xf>
    <xf numFmtId="180" fontId="2" fillId="0" borderId="11" xfId="0" applyNumberFormat="1" applyFont="1" applyBorder="1" applyAlignment="1" applyProtection="1" quotePrefix="1">
      <alignment horizontal="left" vertical="center"/>
      <protection/>
    </xf>
    <xf numFmtId="180" fontId="2" fillId="0" borderId="10" xfId="0" applyNumberFormat="1" applyFont="1" applyBorder="1" applyAlignment="1" applyProtection="1" quotePrefix="1">
      <alignment horizontal="left" vertical="center"/>
      <protection/>
    </xf>
    <xf numFmtId="37" fontId="2" fillId="0" borderId="0" xfId="0" applyFont="1" applyBorder="1" applyAlignment="1" applyProtection="1">
      <alignment horizontal="left" vertical="center"/>
      <protection/>
    </xf>
    <xf numFmtId="181" fontId="3" fillId="0" borderId="0" xfId="0" applyNumberFormat="1" applyFont="1" applyBorder="1" applyAlignment="1" applyProtection="1">
      <alignment horizontal="right" vertical="center"/>
      <protection/>
    </xf>
    <xf numFmtId="3" fontId="3" fillId="0" borderId="0" xfId="0" applyNumberFormat="1" applyFont="1" applyBorder="1" applyAlignment="1" applyProtection="1">
      <alignment horizontal="right" vertical="center"/>
      <protection/>
    </xf>
    <xf numFmtId="181" fontId="3" fillId="0" borderId="0" xfId="0" applyNumberFormat="1" applyFont="1" applyBorder="1" applyAlignment="1">
      <alignment horizontal="right" vertical="center"/>
    </xf>
    <xf numFmtId="37" fontId="2" fillId="0" borderId="11" xfId="0" applyFont="1" applyBorder="1" applyAlignment="1">
      <alignment vertical="center"/>
    </xf>
    <xf numFmtId="0" fontId="3" fillId="0" borderId="10" xfId="0" applyNumberFormat="1" applyFont="1" applyBorder="1" applyAlignment="1" quotePrefix="1">
      <alignment horizontal="right" vertical="center"/>
    </xf>
    <xf numFmtId="180" fontId="3" fillId="0" borderId="0" xfId="0" applyNumberFormat="1" applyFont="1" applyBorder="1" applyAlignment="1" applyProtection="1">
      <alignment horizontal="left" vertical="center"/>
      <protection/>
    </xf>
    <xf numFmtId="37" fontId="3" fillId="0" borderId="0" xfId="0" applyFont="1" applyBorder="1" applyAlignment="1" applyProtection="1">
      <alignment horizontal="left" vertical="center"/>
      <protection/>
    </xf>
    <xf numFmtId="181" fontId="3" fillId="0" borderId="0" xfId="0" applyNumberFormat="1" applyFont="1" applyBorder="1" applyAlignment="1">
      <alignment vertical="center"/>
    </xf>
    <xf numFmtId="181" fontId="6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 vertical="center"/>
    </xf>
    <xf numFmtId="180" fontId="3" fillId="0" borderId="11" xfId="0" applyNumberFormat="1" applyFont="1" applyBorder="1" applyAlignment="1" applyProtection="1">
      <alignment horizontal="left" vertical="center"/>
      <protection/>
    </xf>
    <xf numFmtId="3" fontId="3" fillId="0" borderId="0" xfId="0" applyNumberFormat="1" applyFont="1" applyBorder="1" applyAlignment="1">
      <alignment horizontal="left" vertical="center"/>
    </xf>
    <xf numFmtId="37" fontId="3" fillId="0" borderId="10" xfId="0" applyFont="1" applyBorder="1" applyAlignment="1" quotePrefix="1">
      <alignment horizontal="right" vertical="center"/>
    </xf>
    <xf numFmtId="180" fontId="2" fillId="0" borderId="11" xfId="0" applyNumberFormat="1" applyFont="1" applyBorder="1" applyAlignment="1" applyProtection="1" quotePrefix="1">
      <alignment horizontal="left" vertical="center"/>
      <protection/>
    </xf>
    <xf numFmtId="180" fontId="3" fillId="0" borderId="11" xfId="0" applyNumberFormat="1" applyFont="1" applyBorder="1" applyAlignment="1" applyProtection="1">
      <alignment vertical="center"/>
      <protection/>
    </xf>
    <xf numFmtId="37" fontId="2" fillId="0" borderId="13" xfId="0" applyFont="1" applyBorder="1" applyAlignment="1">
      <alignment vertical="center"/>
    </xf>
    <xf numFmtId="37" fontId="2" fillId="0" borderId="14" xfId="0" applyFont="1" applyBorder="1" applyAlignment="1" applyProtection="1" quotePrefix="1">
      <alignment horizontal="left" vertical="center"/>
      <protection/>
    </xf>
    <xf numFmtId="37" fontId="2" fillId="0" borderId="14" xfId="0" applyFont="1" applyBorder="1" applyAlignment="1" applyProtection="1">
      <alignment horizontal="left" vertical="center"/>
      <protection/>
    </xf>
    <xf numFmtId="181" fontId="3" fillId="0" borderId="14" xfId="0" applyNumberFormat="1" applyFont="1" applyBorder="1" applyAlignment="1">
      <alignment horizontal="right" vertical="center"/>
    </xf>
    <xf numFmtId="3" fontId="2" fillId="0" borderId="14" xfId="0" applyNumberFormat="1" applyFont="1" applyBorder="1" applyAlignment="1">
      <alignment horizontal="left" vertical="center"/>
    </xf>
    <xf numFmtId="180" fontId="2" fillId="0" borderId="15" xfId="0" applyNumberFormat="1" applyFont="1" applyBorder="1" applyAlignment="1" applyProtection="1">
      <alignment horizontal="left" vertical="center"/>
      <protection/>
    </xf>
    <xf numFmtId="37" fontId="2" fillId="0" borderId="0" xfId="0" applyFont="1" applyAlignment="1" quotePrefix="1">
      <alignment horizontal="left"/>
    </xf>
    <xf numFmtId="37" fontId="3" fillId="0" borderId="0" xfId="0" applyFont="1" applyBorder="1" applyAlignment="1" applyProtection="1" quotePrefix="1">
      <alignment horizontal="left" vertical="center"/>
      <protection/>
    </xf>
    <xf numFmtId="37" fontId="2" fillId="0" borderId="0" xfId="0" applyFont="1" applyAlignment="1">
      <alignment/>
    </xf>
    <xf numFmtId="37" fontId="2" fillId="0" borderId="0" xfId="0" applyFont="1" applyAlignment="1">
      <alignment horizontal="right"/>
    </xf>
    <xf numFmtId="181" fontId="3" fillId="0" borderId="14" xfId="0" applyNumberFormat="1" applyFont="1" applyBorder="1" applyAlignment="1" applyProtection="1">
      <alignment horizontal="right" vertical="center"/>
      <protection/>
    </xf>
    <xf numFmtId="1" fontId="2" fillId="0" borderId="14" xfId="0" applyNumberFormat="1" applyFont="1" applyBorder="1" applyAlignment="1" applyProtection="1" quotePrefix="1">
      <alignment horizontal="right" vertical="center"/>
      <protection/>
    </xf>
    <xf numFmtId="3" fontId="2" fillId="0" borderId="14" xfId="0" applyNumberFormat="1" applyFont="1" applyBorder="1" applyAlignment="1" applyProtection="1" quotePrefix="1">
      <alignment horizontal="right" vertical="center"/>
      <protection/>
    </xf>
    <xf numFmtId="49" fontId="2" fillId="0" borderId="14" xfId="0" applyNumberFormat="1" applyFont="1" applyBorder="1" applyAlignment="1" applyProtection="1">
      <alignment horizontal="right" vertical="center"/>
      <protection/>
    </xf>
    <xf numFmtId="181" fontId="2" fillId="0" borderId="14" xfId="0" applyNumberFormat="1" applyFont="1" applyBorder="1" applyAlignment="1" applyProtection="1" quotePrefix="1">
      <alignment horizontal="right" vertical="center"/>
      <protection/>
    </xf>
    <xf numFmtId="37" fontId="3" fillId="0" borderId="0" xfId="0" applyFont="1" applyAlignment="1">
      <alignment vertical="center"/>
    </xf>
    <xf numFmtId="1" fontId="2" fillId="0" borderId="0" xfId="0" applyNumberFormat="1" applyFont="1" applyBorder="1" applyAlignment="1" applyProtection="1">
      <alignment horizontal="center" vertical="center"/>
      <protection/>
    </xf>
    <xf numFmtId="37" fontId="2" fillId="0" borderId="0" xfId="0" applyFont="1" applyBorder="1" applyAlignment="1">
      <alignment horizontal="left" vertical="center"/>
    </xf>
    <xf numFmtId="37" fontId="3" fillId="0" borderId="0" xfId="0" applyFont="1" applyBorder="1" applyAlignment="1">
      <alignment horizontal="left" vertical="center"/>
    </xf>
    <xf numFmtId="37" fontId="2" fillId="0" borderId="0" xfId="0" applyFont="1" applyAlignment="1">
      <alignment horizontal="left"/>
    </xf>
    <xf numFmtId="0" fontId="3" fillId="0" borderId="0" xfId="0" applyNumberFormat="1" applyFont="1" applyBorder="1" applyAlignment="1">
      <alignment horizontal="left" vertical="center" indent="1"/>
    </xf>
    <xf numFmtId="181" fontId="2" fillId="0" borderId="0" xfId="0" applyNumberFormat="1" applyFont="1" applyBorder="1" applyAlignment="1" applyProtection="1">
      <alignment horizontal="right" vertical="center"/>
      <protection/>
    </xf>
    <xf numFmtId="3" fontId="2" fillId="0" borderId="0" xfId="0" applyNumberFormat="1" applyFont="1" applyBorder="1" applyAlignment="1" applyProtection="1">
      <alignment horizontal="right" vertical="center"/>
      <protection/>
    </xf>
    <xf numFmtId="181" fontId="2" fillId="0" borderId="0" xfId="0" applyNumberFormat="1" applyFont="1" applyBorder="1" applyAlignment="1">
      <alignment horizontal="right" vertical="center"/>
    </xf>
    <xf numFmtId="181" fontId="2" fillId="0" borderId="14" xfId="0" applyNumberFormat="1" applyFont="1" applyBorder="1" applyAlignment="1" applyProtection="1">
      <alignment horizontal="right" vertical="center"/>
      <protection/>
    </xf>
    <xf numFmtId="37" fontId="2" fillId="0" borderId="0" xfId="0" applyFont="1" applyBorder="1" applyAlignment="1" quotePrefix="1">
      <alignment horizontal="left" vertical="center"/>
    </xf>
    <xf numFmtId="37" fontId="3" fillId="0" borderId="0" xfId="0" applyFont="1" applyBorder="1" applyAlignment="1">
      <alignment horizontal="right" vertical="center"/>
    </xf>
    <xf numFmtId="37" fontId="2" fillId="0" borderId="0" xfId="0" applyFont="1" applyBorder="1" applyAlignment="1" applyProtection="1" quotePrefix="1">
      <alignment horizontal="right" vertical="center"/>
      <protection/>
    </xf>
    <xf numFmtId="37" fontId="2" fillId="0" borderId="0" xfId="0" applyFont="1" applyBorder="1" applyAlignment="1">
      <alignment horizontal="right" vertical="center"/>
    </xf>
    <xf numFmtId="37" fontId="2" fillId="0" borderId="12" xfId="0" applyFont="1" applyBorder="1" applyAlignment="1">
      <alignment/>
    </xf>
    <xf numFmtId="37" fontId="3" fillId="0" borderId="12" xfId="0" applyFont="1" applyBorder="1" applyAlignment="1" quotePrefix="1">
      <alignment horizontal="left" vertical="center"/>
    </xf>
    <xf numFmtId="37" fontId="3" fillId="0" borderId="12" xfId="0" applyFont="1" applyBorder="1" applyAlignment="1" applyProtection="1" quotePrefix="1">
      <alignment horizontal="left" vertical="center"/>
      <protection/>
    </xf>
    <xf numFmtId="37" fontId="2" fillId="0" borderId="12" xfId="0" applyFont="1" applyBorder="1" applyAlignment="1" quotePrefix="1">
      <alignment horizontal="left" vertical="center"/>
    </xf>
    <xf numFmtId="37" fontId="3" fillId="0" borderId="12" xfId="0" applyFont="1" applyBorder="1" applyAlignment="1">
      <alignment horizontal="right" vertical="center"/>
    </xf>
    <xf numFmtId="37" fontId="2" fillId="0" borderId="12" xfId="0" applyFont="1" applyBorder="1" applyAlignment="1" applyProtection="1" quotePrefix="1">
      <alignment horizontal="right" vertical="center"/>
      <protection/>
    </xf>
    <xf numFmtId="181" fontId="2" fillId="0" borderId="12" xfId="0" applyNumberFormat="1" applyFont="1" applyBorder="1" applyAlignment="1">
      <alignment vertical="center"/>
    </xf>
    <xf numFmtId="37" fontId="3" fillId="0" borderId="12" xfId="0" applyFont="1" applyBorder="1" applyAlignment="1">
      <alignment horizontal="left" vertical="center"/>
    </xf>
    <xf numFmtId="37" fontId="2" fillId="0" borderId="12" xfId="0" applyFont="1" applyBorder="1" applyAlignment="1">
      <alignment horizontal="right" vertical="center"/>
    </xf>
    <xf numFmtId="3" fontId="3" fillId="0" borderId="10" xfId="0" applyNumberFormat="1" applyFont="1" applyBorder="1" applyAlignment="1" applyProtection="1" quotePrefix="1">
      <alignment horizontal="right" vertical="center"/>
      <protection/>
    </xf>
    <xf numFmtId="3" fontId="3" fillId="0" borderId="0" xfId="0" applyNumberFormat="1" applyFont="1" applyBorder="1" applyAlignment="1" applyProtection="1" quotePrefix="1">
      <alignment horizontal="right" vertical="center"/>
      <protection/>
    </xf>
    <xf numFmtId="180" fontId="2" fillId="0" borderId="0" xfId="0" applyNumberFormat="1" applyFont="1" applyBorder="1" applyAlignment="1" applyProtection="1" quotePrefix="1">
      <alignment horizontal="left" vertical="center"/>
      <protection/>
    </xf>
    <xf numFmtId="3" fontId="2" fillId="0" borderId="0" xfId="0" applyNumberFormat="1" applyFont="1" applyBorder="1" applyAlignment="1">
      <alignment horizontal="right" vertical="center"/>
    </xf>
    <xf numFmtId="37" fontId="3" fillId="0" borderId="0" xfId="0" applyFont="1" applyBorder="1" applyAlignment="1">
      <alignment/>
    </xf>
    <xf numFmtId="37" fontId="2" fillId="0" borderId="0" xfId="0" applyFont="1" applyAlignment="1">
      <alignment/>
    </xf>
    <xf numFmtId="37" fontId="3" fillId="0" borderId="0" xfId="0" applyFont="1" applyAlignment="1">
      <alignment horizontal="right"/>
    </xf>
    <xf numFmtId="37" fontId="2" fillId="0" borderId="0" xfId="0" applyFont="1" applyBorder="1" applyAlignment="1">
      <alignment horizontal="left"/>
    </xf>
    <xf numFmtId="37" fontId="3" fillId="0" borderId="0" xfId="0" applyFont="1" applyAlignment="1">
      <alignment/>
    </xf>
    <xf numFmtId="37" fontId="4" fillId="0" borderId="0" xfId="0" applyFont="1" applyAlignment="1">
      <alignment/>
    </xf>
    <xf numFmtId="37" fontId="2" fillId="0" borderId="0" xfId="0" applyFont="1" applyBorder="1" applyAlignment="1" quotePrefix="1">
      <alignment horizontal="left"/>
    </xf>
    <xf numFmtId="39" fontId="3" fillId="0" borderId="0" xfId="0" applyNumberFormat="1" applyFont="1" applyBorder="1" applyAlignment="1">
      <alignment vertical="center"/>
    </xf>
    <xf numFmtId="182" fontId="3" fillId="0" borderId="0" xfId="0" applyNumberFormat="1" applyFont="1" applyBorder="1" applyAlignment="1">
      <alignment vertical="center"/>
    </xf>
    <xf numFmtId="181" fontId="3" fillId="0" borderId="0" xfId="0" applyNumberFormat="1" applyFont="1" applyBorder="1" applyAlignment="1">
      <alignment vertical="center"/>
    </xf>
    <xf numFmtId="181" fontId="2" fillId="0" borderId="14" xfId="0" applyNumberFormat="1" applyFont="1" applyBorder="1" applyAlignment="1" applyProtection="1">
      <alignment horizontal="right" vertical="center"/>
      <protection/>
    </xf>
    <xf numFmtId="3" fontId="2" fillId="0" borderId="14" xfId="0" applyNumberFormat="1" applyFont="1" applyBorder="1" applyAlignment="1">
      <alignment horizontal="right" vertical="center"/>
    </xf>
    <xf numFmtId="181" fontId="2" fillId="0" borderId="14" xfId="0" applyNumberFormat="1" applyFont="1" applyBorder="1" applyAlignment="1">
      <alignment horizontal="right" vertical="center"/>
    </xf>
    <xf numFmtId="181" fontId="3" fillId="0" borderId="0" xfId="0" applyNumberFormat="1" applyFont="1" applyBorder="1" applyAlignment="1" applyProtection="1">
      <alignment horizontal="right" vertical="center"/>
      <protection/>
    </xf>
    <xf numFmtId="1" fontId="2" fillId="0" borderId="16" xfId="0" applyNumberFormat="1" applyFont="1" applyBorder="1" applyAlignment="1" applyProtection="1">
      <alignment horizontal="center" vertical="center"/>
      <protection/>
    </xf>
    <xf numFmtId="37" fontId="2" fillId="0" borderId="17" xfId="0" applyFont="1" applyBorder="1" applyAlignment="1" quotePrefix="1">
      <alignment horizontal="left" vertical="center"/>
    </xf>
    <xf numFmtId="37" fontId="3" fillId="0" borderId="16" xfId="0" applyFont="1" applyBorder="1" applyAlignment="1" quotePrefix="1">
      <alignment horizontal="left" vertical="center"/>
    </xf>
    <xf numFmtId="37" fontId="2" fillId="0" borderId="16" xfId="0" applyFont="1" applyBorder="1" applyAlignment="1" applyProtection="1" quotePrefix="1">
      <alignment horizontal="left" vertical="center"/>
      <protection/>
    </xf>
    <xf numFmtId="37" fontId="2" fillId="0" borderId="16" xfId="0" applyFont="1" applyBorder="1" applyAlignment="1" applyProtection="1" quotePrefix="1">
      <alignment horizontal="center" vertical="center"/>
      <protection/>
    </xf>
    <xf numFmtId="37" fontId="2" fillId="0" borderId="16" xfId="0" applyFont="1" applyBorder="1" applyAlignment="1" quotePrefix="1">
      <alignment horizontal="center" vertical="center"/>
    </xf>
    <xf numFmtId="37" fontId="2" fillId="0" borderId="16" xfId="0" applyFont="1" applyBorder="1" applyAlignment="1">
      <alignment horizontal="center" vertical="center"/>
    </xf>
    <xf numFmtId="37" fontId="2" fillId="0" borderId="16" xfId="0" applyFont="1" applyBorder="1" applyAlignment="1">
      <alignment horizontal="center" vertical="center"/>
    </xf>
    <xf numFmtId="37" fontId="3" fillId="0" borderId="16" xfId="0" applyFont="1" applyBorder="1" applyAlignment="1">
      <alignment vertical="center"/>
    </xf>
    <xf numFmtId="181" fontId="2" fillId="0" borderId="16" xfId="0" applyNumberFormat="1" applyFont="1" applyBorder="1" applyAlignment="1">
      <alignment horizontal="center" vertical="center"/>
    </xf>
    <xf numFmtId="37" fontId="2" fillId="0" borderId="16" xfId="0" applyFont="1" applyBorder="1" applyAlignment="1">
      <alignment vertical="center"/>
    </xf>
    <xf numFmtId="37" fontId="2" fillId="0" borderId="16" xfId="0" applyFont="1" applyBorder="1" applyAlignment="1">
      <alignment horizontal="left" vertical="center"/>
    </xf>
    <xf numFmtId="3" fontId="2" fillId="0" borderId="18" xfId="0" applyNumberFormat="1" applyFont="1" applyBorder="1" applyAlignment="1">
      <alignment vertical="center"/>
    </xf>
    <xf numFmtId="180" fontId="3" fillId="0" borderId="13" xfId="0" applyNumberFormat="1" applyFont="1" applyBorder="1" applyAlignment="1" applyProtection="1" quotePrefix="1">
      <alignment horizontal="left" vertical="center"/>
      <protection/>
    </xf>
    <xf numFmtId="37" fontId="4" fillId="0" borderId="14" xfId="0" applyFont="1" applyBorder="1" applyAlignment="1">
      <alignment/>
    </xf>
    <xf numFmtId="3" fontId="2" fillId="0" borderId="14" xfId="0" applyNumberFormat="1" applyFont="1" applyBorder="1" applyAlignment="1" applyProtection="1">
      <alignment horizontal="right" vertical="center"/>
      <protection/>
    </xf>
    <xf numFmtId="49" fontId="2" fillId="0" borderId="14" xfId="0" applyNumberFormat="1" applyFont="1" applyBorder="1" applyAlignment="1" applyProtection="1" quotePrefix="1">
      <alignment horizontal="right" vertical="center"/>
      <protection/>
    </xf>
    <xf numFmtId="3" fontId="2" fillId="0" borderId="14" xfId="0" applyNumberFormat="1" applyFont="1" applyBorder="1" applyAlignment="1" applyProtection="1" quotePrefix="1">
      <alignment horizontal="left" vertical="center"/>
      <protection/>
    </xf>
    <xf numFmtId="37" fontId="5" fillId="0" borderId="15" xfId="0" applyFont="1" applyBorder="1" applyAlignment="1">
      <alignment/>
    </xf>
    <xf numFmtId="37" fontId="3" fillId="33" borderId="0" xfId="0" applyFont="1" applyFill="1" applyBorder="1" applyAlignment="1">
      <alignment vertical="center"/>
    </xf>
    <xf numFmtId="37" fontId="3" fillId="33" borderId="12" xfId="0" applyFont="1" applyFill="1" applyBorder="1" applyAlignment="1">
      <alignment vertical="center"/>
    </xf>
    <xf numFmtId="1" fontId="2" fillId="33" borderId="14" xfId="0" applyNumberFormat="1" applyFont="1" applyFill="1" applyBorder="1" applyAlignment="1" applyProtection="1" quotePrefix="1">
      <alignment horizontal="right" vertical="center"/>
      <protection/>
    </xf>
    <xf numFmtId="3" fontId="2" fillId="33" borderId="14" xfId="0" applyNumberFormat="1" applyFont="1" applyFill="1" applyBorder="1" applyAlignment="1" applyProtection="1" quotePrefix="1">
      <alignment horizontal="right" vertical="center"/>
      <protection/>
    </xf>
    <xf numFmtId="49" fontId="2" fillId="33" borderId="14" xfId="0" applyNumberFormat="1" applyFont="1" applyFill="1" applyBorder="1" applyAlignment="1" applyProtection="1" quotePrefix="1">
      <alignment horizontal="right" vertical="center"/>
      <protection/>
    </xf>
    <xf numFmtId="181" fontId="3" fillId="33" borderId="0" xfId="0" applyNumberFormat="1" applyFont="1" applyFill="1" applyBorder="1" applyAlignment="1" applyProtection="1">
      <alignment horizontal="right" vertical="center"/>
      <protection/>
    </xf>
    <xf numFmtId="181" fontId="2" fillId="33" borderId="14" xfId="0" applyNumberFormat="1" applyFont="1" applyFill="1" applyBorder="1" applyAlignment="1" applyProtection="1">
      <alignment horizontal="right" vertical="center"/>
      <protection/>
    </xf>
    <xf numFmtId="1" fontId="2" fillId="33" borderId="0" xfId="0" applyNumberFormat="1" applyFont="1" applyFill="1" applyBorder="1" applyAlignment="1" applyProtection="1">
      <alignment horizontal="center" vertical="center"/>
      <protection/>
    </xf>
    <xf numFmtId="1" fontId="2" fillId="33" borderId="16" xfId="0" applyNumberFormat="1" applyFont="1" applyFill="1" applyBorder="1" applyAlignment="1" applyProtection="1">
      <alignment horizontal="center" vertical="center"/>
      <protection/>
    </xf>
    <xf numFmtId="37" fontId="0" fillId="0" borderId="16" xfId="0" applyBorder="1" applyAlignment="1">
      <alignment horizontal="center" vertical="center" wrapText="1"/>
    </xf>
    <xf numFmtId="37" fontId="8" fillId="0" borderId="16" xfId="0" applyFont="1" applyBorder="1" applyAlignment="1">
      <alignment horizontal="center" vertical="center" wrapText="1"/>
    </xf>
    <xf numFmtId="37" fontId="0" fillId="0" borderId="0" xfId="0" applyBorder="1" applyAlignment="1">
      <alignment/>
    </xf>
    <xf numFmtId="37" fontId="8" fillId="0" borderId="0" xfId="0" applyFont="1" applyBorder="1" applyAlignment="1">
      <alignment horizontal="center" vertical="center" wrapText="1"/>
    </xf>
    <xf numFmtId="1" fontId="2" fillId="0" borderId="14" xfId="0" applyNumberFormat="1" applyFont="1" applyBorder="1" applyAlignment="1" applyProtection="1">
      <alignment horizontal="center" vertical="center"/>
      <protection/>
    </xf>
    <xf numFmtId="3" fontId="2" fillId="0" borderId="14" xfId="0" applyNumberFormat="1" applyFont="1" applyBorder="1" applyAlignment="1" applyProtection="1" quotePrefix="1">
      <alignment horizontal="center" vertical="center"/>
      <protection/>
    </xf>
    <xf numFmtId="49" fontId="2" fillId="0" borderId="14" xfId="0" applyNumberFormat="1" applyFont="1" applyBorder="1" applyAlignment="1" quotePrefix="1">
      <alignment horizontal="center" vertical="center"/>
    </xf>
    <xf numFmtId="37" fontId="2" fillId="0" borderId="16" xfId="0" applyFont="1" applyBorder="1" applyAlignment="1">
      <alignment horizontal="center" vertical="center" wrapText="1"/>
    </xf>
    <xf numFmtId="37" fontId="2" fillId="0" borderId="0" xfId="0" applyFont="1" applyBorder="1" applyAlignment="1">
      <alignment horizontal="center" vertical="center" wrapText="1"/>
    </xf>
    <xf numFmtId="1" fontId="2" fillId="33" borderId="16" xfId="0" applyNumberFormat="1" applyFont="1" applyFill="1" applyBorder="1" applyAlignment="1" applyProtection="1">
      <alignment horizontal="center" vertical="center"/>
      <protection/>
    </xf>
    <xf numFmtId="1" fontId="2" fillId="33" borderId="12" xfId="0" applyNumberFormat="1" applyFont="1" applyFill="1" applyBorder="1" applyAlignment="1" applyProtection="1">
      <alignment horizontal="center" vertical="center"/>
      <protection/>
    </xf>
    <xf numFmtId="37" fontId="8" fillId="0" borderId="16" xfId="0" applyFont="1" applyFill="1" applyBorder="1" applyAlignment="1">
      <alignment horizontal="center" vertical="center" wrapText="1"/>
    </xf>
    <xf numFmtId="37" fontId="8" fillId="0" borderId="0" xfId="0" applyFont="1" applyFill="1" applyBorder="1" applyAlignment="1">
      <alignment horizontal="center" vertical="center" wrapText="1"/>
    </xf>
    <xf numFmtId="37" fontId="2" fillId="0" borderId="16" xfId="0" applyFont="1" applyBorder="1" applyAlignment="1">
      <alignment horizontal="center" vertical="center"/>
    </xf>
    <xf numFmtId="37" fontId="2" fillId="0" borderId="12" xfId="0" applyFont="1" applyBorder="1" applyAlignment="1">
      <alignment horizontal="center" vertical="center"/>
    </xf>
    <xf numFmtId="37" fontId="2" fillId="0" borderId="16" xfId="0" applyFont="1" applyBorder="1" applyAlignment="1">
      <alignment horizontal="center" vertical="center" wrapText="1"/>
    </xf>
    <xf numFmtId="37" fontId="2" fillId="0" borderId="12" xfId="0" applyFont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W52"/>
  <sheetViews>
    <sheetView showGridLines="0" tabSelected="1" view="pageBreakPreview" zoomScale="60" zoomScaleNormal="75" zoomScalePageLayoutView="0" workbookViewId="0" topLeftCell="A1">
      <selection activeCell="BI34" sqref="BI34"/>
    </sheetView>
  </sheetViews>
  <sheetFormatPr defaultColWidth="8.625" defaultRowHeight="12.75"/>
  <cols>
    <col min="1" max="1" width="1.12109375" style="12" customWidth="1"/>
    <col min="2" max="2" width="10.875" style="12" customWidth="1"/>
    <col min="3" max="3" width="55.00390625" style="12" customWidth="1"/>
    <col min="4" max="4" width="1.75390625" style="11" customWidth="1"/>
    <col min="5" max="7" width="8.875" style="12" hidden="1" customWidth="1"/>
    <col min="8" max="8" width="10.875" style="12" hidden="1" customWidth="1"/>
    <col min="9" max="9" width="8.875" style="12" hidden="1" customWidth="1"/>
    <col min="10" max="12" width="10.625" style="12" hidden="1" customWidth="1"/>
    <col min="13" max="15" width="10.625" style="13" hidden="1" customWidth="1"/>
    <col min="16" max="16" width="13.625" style="13" hidden="1" customWidth="1"/>
    <col min="17" max="17" width="12.75390625" style="13" hidden="1" customWidth="1"/>
    <col min="18" max="18" width="13.625" style="13" hidden="1" customWidth="1"/>
    <col min="19" max="21" width="14.125" style="13" hidden="1" customWidth="1"/>
    <col min="22" max="23" width="13.375" style="13" hidden="1" customWidth="1"/>
    <col min="24" max="30" width="11.375" style="13" hidden="1" customWidth="1"/>
    <col min="31" max="33" width="11.375" style="13" customWidth="1"/>
    <col min="34" max="34" width="5.50390625" style="12" customWidth="1"/>
    <col min="35" max="36" width="8.125" style="12" hidden="1" customWidth="1"/>
    <col min="37" max="38" width="8.625" style="12" hidden="1" customWidth="1"/>
    <col min="39" max="39" width="8.75390625" style="12" hidden="1" customWidth="1"/>
    <col min="40" max="40" width="12.25390625" style="12" hidden="1" customWidth="1"/>
    <col min="41" max="41" width="14.50390625" style="12" hidden="1" customWidth="1"/>
    <col min="42" max="45" width="13.25390625" style="12" hidden="1" customWidth="1"/>
    <col min="46" max="51" width="7.00390625" style="12" hidden="1" customWidth="1"/>
    <col min="52" max="53" width="7.00390625" style="12" customWidth="1"/>
    <col min="54" max="54" width="7.625" style="12" bestFit="1" customWidth="1"/>
    <col min="55" max="55" width="4.875" style="12" customWidth="1"/>
    <col min="56" max="57" width="14.375" style="107" hidden="1" customWidth="1"/>
    <col min="58" max="59" width="4.125" style="107" hidden="1" customWidth="1"/>
    <col min="60" max="60" width="9.125" style="107" hidden="1" customWidth="1"/>
    <col min="61" max="61" width="11.375" style="12" bestFit="1" customWidth="1"/>
    <col min="62" max="62" width="11.375" style="12" customWidth="1"/>
    <col min="63" max="63" width="4.25390625" style="12" customWidth="1"/>
    <col min="64" max="64" width="13.25390625" style="12" customWidth="1"/>
    <col min="65" max="65" width="5.00390625" style="12" customWidth="1"/>
    <col min="66" max="66" width="11.50390625" style="50" customWidth="1"/>
    <col min="67" max="67" width="66.625" style="12" bestFit="1" customWidth="1"/>
    <col min="68" max="69" width="8.625" style="12" customWidth="1"/>
    <col min="70" max="70" width="1.12109375" style="12" customWidth="1"/>
    <col min="71" max="16384" width="8.625" style="12" customWidth="1"/>
  </cols>
  <sheetData>
    <row r="1" spans="2:101" s="47" customFormat="1" ht="31.5" customHeight="1">
      <c r="B1" s="38" t="s">
        <v>78</v>
      </c>
      <c r="C1" s="2"/>
      <c r="D1" s="39"/>
      <c r="E1" s="39"/>
      <c r="F1" s="57"/>
      <c r="G1" s="58"/>
      <c r="H1" s="58"/>
      <c r="I1" s="58"/>
      <c r="J1" s="59"/>
      <c r="K1" s="12"/>
      <c r="L1" s="12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07"/>
      <c r="BE1" s="107"/>
      <c r="BF1" s="107"/>
      <c r="BG1" s="107"/>
      <c r="BH1" s="107"/>
      <c r="BI1" s="12"/>
      <c r="BJ1" s="12"/>
      <c r="BK1" s="12"/>
      <c r="BL1" s="12"/>
      <c r="BM1" s="12"/>
      <c r="BN1" s="50"/>
      <c r="BO1" s="60" t="s">
        <v>0</v>
      </c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59"/>
      <c r="CS1" s="12"/>
      <c r="CT1" s="12"/>
      <c r="CU1" s="12"/>
      <c r="CV1" s="12"/>
      <c r="CW1" s="12"/>
    </row>
    <row r="2" spans="2:101" s="47" customFormat="1" ht="31.5" customHeight="1">
      <c r="B2" s="61" t="s">
        <v>79</v>
      </c>
      <c r="C2" s="62"/>
      <c r="D2" s="63"/>
      <c r="E2" s="63"/>
      <c r="F2" s="64"/>
      <c r="G2" s="65"/>
      <c r="H2" s="65"/>
      <c r="I2" s="65"/>
      <c r="J2" s="66"/>
      <c r="K2" s="7"/>
      <c r="L2" s="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108"/>
      <c r="BE2" s="108"/>
      <c r="BF2" s="108"/>
      <c r="BG2" s="108"/>
      <c r="BH2" s="108"/>
      <c r="BI2" s="7"/>
      <c r="BJ2" s="7"/>
      <c r="BK2" s="7"/>
      <c r="BL2" s="7"/>
      <c r="BM2" s="7"/>
      <c r="BN2" s="68"/>
      <c r="BO2" s="69" t="s">
        <v>1</v>
      </c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59"/>
      <c r="CS2" s="12"/>
      <c r="CT2" s="12"/>
      <c r="CU2" s="12"/>
      <c r="CV2" s="12"/>
      <c r="CW2" s="12"/>
    </row>
    <row r="3" spans="2:101" s="47" customFormat="1" ht="16.5" customHeight="1">
      <c r="B3" s="89"/>
      <c r="C3" s="90"/>
      <c r="D3" s="91"/>
      <c r="E3" s="92"/>
      <c r="F3" s="93"/>
      <c r="G3" s="94"/>
      <c r="H3" s="95"/>
      <c r="I3" s="95"/>
      <c r="J3" s="92"/>
      <c r="K3" s="94"/>
      <c r="L3" s="96"/>
      <c r="M3" s="97"/>
      <c r="N3" s="129" t="s">
        <v>82</v>
      </c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95"/>
      <c r="AH3" s="98"/>
      <c r="AI3" s="96"/>
      <c r="AJ3" s="95"/>
      <c r="AK3" s="96"/>
      <c r="AL3" s="131" t="s">
        <v>90</v>
      </c>
      <c r="AM3" s="131"/>
      <c r="AN3" s="131"/>
      <c r="AO3" s="131"/>
      <c r="AP3" s="131"/>
      <c r="AQ3" s="131"/>
      <c r="AR3" s="131"/>
      <c r="AS3" s="131"/>
      <c r="AT3" s="131"/>
      <c r="AU3" s="131"/>
      <c r="AV3" s="131"/>
      <c r="AW3" s="131"/>
      <c r="AX3" s="131"/>
      <c r="AY3" s="131"/>
      <c r="AZ3" s="131"/>
      <c r="BA3" s="131"/>
      <c r="BB3" s="123"/>
      <c r="BC3" s="95"/>
      <c r="BD3" s="125" t="s">
        <v>83</v>
      </c>
      <c r="BE3" s="125"/>
      <c r="BF3" s="115"/>
      <c r="BG3" s="115"/>
      <c r="BH3" s="115" t="s">
        <v>71</v>
      </c>
      <c r="BI3" s="127" t="s">
        <v>96</v>
      </c>
      <c r="BJ3" s="127"/>
      <c r="BK3" s="116"/>
      <c r="BL3" s="117" t="s">
        <v>86</v>
      </c>
      <c r="BM3" s="88"/>
      <c r="BN3" s="99"/>
      <c r="BO3" s="100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59"/>
      <c r="CS3" s="12"/>
      <c r="CT3" s="12"/>
      <c r="CU3" s="12"/>
      <c r="CV3" s="12"/>
      <c r="CW3" s="12"/>
    </row>
    <row r="4" spans="2:101" s="47" customFormat="1" ht="16.5">
      <c r="B4" s="1"/>
      <c r="C4" s="2"/>
      <c r="D4" s="3"/>
      <c r="E4" s="12"/>
      <c r="F4" s="12"/>
      <c r="G4" s="12"/>
      <c r="H4" s="12"/>
      <c r="I4" s="12"/>
      <c r="J4" s="12"/>
      <c r="K4" s="12"/>
      <c r="L4" s="12"/>
      <c r="M4" s="12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4"/>
      <c r="AH4" s="5"/>
      <c r="AI4" s="12"/>
      <c r="AJ4" s="4"/>
      <c r="AK4" s="1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24"/>
      <c r="BC4" s="48"/>
      <c r="BD4" s="126" t="s">
        <v>84</v>
      </c>
      <c r="BE4" s="126"/>
      <c r="BF4" s="114"/>
      <c r="BG4" s="114"/>
      <c r="BH4" s="114" t="s">
        <v>72</v>
      </c>
      <c r="BI4" s="128" t="s">
        <v>97</v>
      </c>
      <c r="BJ4" s="128"/>
      <c r="BK4" s="118"/>
      <c r="BL4" s="119" t="s">
        <v>87</v>
      </c>
      <c r="BM4" s="48"/>
      <c r="BN4" s="49"/>
      <c r="BO4" s="6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59"/>
      <c r="CS4" s="12"/>
      <c r="CT4" s="12"/>
      <c r="CU4" s="12"/>
      <c r="CV4" s="12"/>
      <c r="CW4" s="12"/>
    </row>
    <row r="5" spans="2:70" ht="31.5" customHeight="1">
      <c r="B5" s="101"/>
      <c r="C5" s="102"/>
      <c r="D5" s="34"/>
      <c r="E5" s="103" t="s">
        <v>2</v>
      </c>
      <c r="F5" s="103" t="s">
        <v>3</v>
      </c>
      <c r="G5" s="103" t="s">
        <v>4</v>
      </c>
      <c r="H5" s="103" t="s">
        <v>5</v>
      </c>
      <c r="I5" s="103" t="s">
        <v>6</v>
      </c>
      <c r="J5" s="44" t="s">
        <v>7</v>
      </c>
      <c r="K5" s="44" t="s">
        <v>8</v>
      </c>
      <c r="L5" s="44" t="s">
        <v>9</v>
      </c>
      <c r="M5" s="46" t="s">
        <v>10</v>
      </c>
      <c r="N5" s="46" t="s">
        <v>11</v>
      </c>
      <c r="O5" s="46" t="s">
        <v>12</v>
      </c>
      <c r="P5" s="43">
        <v>2000</v>
      </c>
      <c r="Q5" s="43">
        <v>2001</v>
      </c>
      <c r="R5" s="43">
        <v>2002</v>
      </c>
      <c r="S5" s="43">
        <v>2003</v>
      </c>
      <c r="T5" s="43">
        <v>2004</v>
      </c>
      <c r="U5" s="43">
        <v>2005</v>
      </c>
      <c r="V5" s="43">
        <v>2006</v>
      </c>
      <c r="W5" s="43">
        <v>2007</v>
      </c>
      <c r="X5" s="43">
        <v>2009</v>
      </c>
      <c r="Y5" s="43">
        <v>2010</v>
      </c>
      <c r="Z5" s="43">
        <v>2011</v>
      </c>
      <c r="AA5" s="43">
        <v>2012</v>
      </c>
      <c r="AB5" s="43">
        <v>2013</v>
      </c>
      <c r="AC5" s="43">
        <v>2014</v>
      </c>
      <c r="AD5" s="43">
        <v>2015</v>
      </c>
      <c r="AE5" s="43">
        <v>2016</v>
      </c>
      <c r="AF5" s="43">
        <v>2017</v>
      </c>
      <c r="AG5" s="43">
        <v>2018</v>
      </c>
      <c r="AH5" s="44"/>
      <c r="AI5" s="44" t="s">
        <v>13</v>
      </c>
      <c r="AJ5" s="44" t="s">
        <v>14</v>
      </c>
      <c r="AK5" s="44" t="s">
        <v>15</v>
      </c>
      <c r="AL5" s="44" t="s">
        <v>16</v>
      </c>
      <c r="AM5" s="44" t="s">
        <v>17</v>
      </c>
      <c r="AN5" s="44" t="s">
        <v>67</v>
      </c>
      <c r="AO5" s="44" t="s">
        <v>68</v>
      </c>
      <c r="AP5" s="45" t="s">
        <v>69</v>
      </c>
      <c r="AQ5" s="45" t="s">
        <v>70</v>
      </c>
      <c r="AR5" s="45" t="s">
        <v>76</v>
      </c>
      <c r="AS5" s="45" t="s">
        <v>77</v>
      </c>
      <c r="AT5" s="104" t="s">
        <v>80</v>
      </c>
      <c r="AU5" s="104" t="s">
        <v>81</v>
      </c>
      <c r="AV5" s="104" t="s">
        <v>85</v>
      </c>
      <c r="AW5" s="104" t="s">
        <v>88</v>
      </c>
      <c r="AX5" s="104" t="s">
        <v>89</v>
      </c>
      <c r="AY5" s="104" t="s">
        <v>91</v>
      </c>
      <c r="AZ5" s="104" t="s">
        <v>92</v>
      </c>
      <c r="BA5" s="104" t="s">
        <v>93</v>
      </c>
      <c r="BB5" s="104" t="s">
        <v>94</v>
      </c>
      <c r="BC5" s="44"/>
      <c r="BD5" s="109">
        <v>2011</v>
      </c>
      <c r="BE5" s="109">
        <v>2012</v>
      </c>
      <c r="BF5" s="110"/>
      <c r="BG5" s="110"/>
      <c r="BH5" s="111" t="s">
        <v>85</v>
      </c>
      <c r="BI5" s="120">
        <v>2018</v>
      </c>
      <c r="BJ5" s="120">
        <v>2019</v>
      </c>
      <c r="BK5" s="121"/>
      <c r="BL5" s="122" t="s">
        <v>95</v>
      </c>
      <c r="BM5" s="45"/>
      <c r="BN5" s="105"/>
      <c r="BO5" s="106"/>
      <c r="BP5" s="70"/>
      <c r="BQ5" s="71"/>
      <c r="BR5" s="71"/>
    </row>
    <row r="6" spans="2:67" ht="31.5" customHeight="1">
      <c r="B6" s="8"/>
      <c r="C6" s="9"/>
      <c r="D6" s="10"/>
      <c r="E6" s="11"/>
      <c r="F6" s="11"/>
      <c r="G6" s="11"/>
      <c r="H6" s="11"/>
      <c r="I6" s="11"/>
      <c r="J6" s="11"/>
      <c r="P6" s="12"/>
      <c r="Q6" s="12"/>
      <c r="R6" s="12"/>
      <c r="S6" s="12"/>
      <c r="T6" s="12"/>
      <c r="U6" s="12"/>
      <c r="V6" s="12"/>
      <c r="W6" s="12"/>
      <c r="X6" s="12"/>
      <c r="BO6" s="14"/>
    </row>
    <row r="7" spans="2:70" ht="31.5" customHeight="1">
      <c r="B7" s="15" t="s">
        <v>18</v>
      </c>
      <c r="D7" s="16"/>
      <c r="E7" s="17">
        <v>2547.9996340000002</v>
      </c>
      <c r="F7" s="17">
        <v>4040.7182569999995</v>
      </c>
      <c r="G7" s="17">
        <v>4295.526547</v>
      </c>
      <c r="H7" s="17">
        <v>4825.5052590000005</v>
      </c>
      <c r="I7" s="17">
        <v>7357.646127</v>
      </c>
      <c r="J7" s="17">
        <v>5220.367157</v>
      </c>
      <c r="K7" s="17">
        <v>8119.48</v>
      </c>
      <c r="L7" s="17">
        <v>10207.815825000001</v>
      </c>
      <c r="M7" s="17">
        <v>11051.804562000001</v>
      </c>
      <c r="N7" s="17">
        <f aca="true" t="shared" si="0" ref="N7:S7">+N8+N9</f>
        <v>10661.202018</v>
      </c>
      <c r="O7" s="17">
        <f t="shared" si="0"/>
        <v>8728.946144000001</v>
      </c>
      <c r="P7" s="17">
        <f t="shared" si="0"/>
        <v>11341.471728</v>
      </c>
      <c r="Q7" s="17">
        <f t="shared" si="0"/>
        <v>6964.407522</v>
      </c>
      <c r="R7" s="87">
        <f t="shared" si="0"/>
        <v>8492.463953</v>
      </c>
      <c r="S7" s="87">
        <f t="shared" si="0"/>
        <v>11325.906779</v>
      </c>
      <c r="T7" s="87">
        <v>17397.440482</v>
      </c>
      <c r="U7" s="87">
        <v>20363.22159</v>
      </c>
      <c r="V7" s="17">
        <v>23347.555798</v>
      </c>
      <c r="W7" s="17">
        <v>27054.432821</v>
      </c>
      <c r="X7" s="17">
        <v>21462.823386999997</v>
      </c>
      <c r="Y7" s="83">
        <v>28818.241904</v>
      </c>
      <c r="Z7" s="83">
        <v>37270.610669999995</v>
      </c>
      <c r="AA7" s="83">
        <v>33925.388972</v>
      </c>
      <c r="AB7" s="83">
        <v>36771.126999</v>
      </c>
      <c r="AC7" s="83">
        <v>35995.906918</v>
      </c>
      <c r="AD7" s="83">
        <v>34904.939732</v>
      </c>
      <c r="AE7" s="83">
        <v>35918.94246800001</v>
      </c>
      <c r="AF7" s="83">
        <v>33116.125499</v>
      </c>
      <c r="AG7" s="83">
        <v>29303.606320000003</v>
      </c>
      <c r="AH7" s="54"/>
      <c r="AI7" s="53">
        <f aca="true" t="shared" si="1" ref="AI7:AP7">+L7/K7*100-100</f>
        <v>25.7200685881362</v>
      </c>
      <c r="AJ7" s="53">
        <f t="shared" si="1"/>
        <v>8.2680639175815</v>
      </c>
      <c r="AK7" s="53">
        <f t="shared" si="1"/>
        <v>-3.5342874714146717</v>
      </c>
      <c r="AL7" s="53">
        <f t="shared" si="1"/>
        <v>-18.124184034198436</v>
      </c>
      <c r="AM7" s="53">
        <f t="shared" si="1"/>
        <v>29.92945014096307</v>
      </c>
      <c r="AN7" s="53">
        <f t="shared" si="1"/>
        <v>-38.59344105398452</v>
      </c>
      <c r="AO7" s="53">
        <f t="shared" si="1"/>
        <v>21.940939357339346</v>
      </c>
      <c r="AP7" s="53">
        <f t="shared" si="1"/>
        <v>33.36420197578906</v>
      </c>
      <c r="AQ7" s="53" t="e">
        <f>+#REF!/S7*100-100</f>
        <v>#REF!</v>
      </c>
      <c r="AR7" s="17">
        <f aca="true" t="shared" si="2" ref="AR7:BB9">+W7/V7*100-100</f>
        <v>15.876938275986618</v>
      </c>
      <c r="AS7" s="17">
        <f t="shared" si="2"/>
        <v>-20.66799725943514</v>
      </c>
      <c r="AT7" s="17">
        <f t="shared" si="2"/>
        <v>34.27050758594589</v>
      </c>
      <c r="AU7" s="17">
        <f t="shared" si="2"/>
        <v>29.32992510145735</v>
      </c>
      <c r="AV7" s="17">
        <f t="shared" si="2"/>
        <v>-8.975494733958428</v>
      </c>
      <c r="AW7" s="17">
        <f t="shared" si="2"/>
        <v>8.388225200155276</v>
      </c>
      <c r="AX7" s="17">
        <f t="shared" si="2"/>
        <v>-2.108230408660262</v>
      </c>
      <c r="AY7" s="17">
        <f t="shared" si="2"/>
        <v>-3.0308089986043854</v>
      </c>
      <c r="AZ7" s="17">
        <f t="shared" si="2"/>
        <v>2.90504078730838</v>
      </c>
      <c r="BA7" s="17">
        <f t="shared" si="2"/>
        <v>-7.803172299677314</v>
      </c>
      <c r="BB7" s="17">
        <f t="shared" si="2"/>
        <v>-11.512576189249941</v>
      </c>
      <c r="BC7" s="17"/>
      <c r="BD7" s="112">
        <v>8207.017275</v>
      </c>
      <c r="BE7" s="112">
        <v>8263.740845</v>
      </c>
      <c r="BF7" s="112"/>
      <c r="BG7" s="112"/>
      <c r="BH7" s="112">
        <f>+BE7/BD7*100-100</f>
        <v>0.6911593834801693</v>
      </c>
      <c r="BI7" s="17">
        <v>22479.076132</v>
      </c>
      <c r="BJ7" s="17">
        <v>18518.275356</v>
      </c>
      <c r="BK7" s="17"/>
      <c r="BL7" s="17">
        <f>+(BJ7-BI7)/BI7*100</f>
        <v>-17.6199446665053</v>
      </c>
      <c r="BM7" s="17"/>
      <c r="BN7" s="72" t="s">
        <v>19</v>
      </c>
      <c r="BO7" s="20"/>
      <c r="BP7" s="54"/>
      <c r="BQ7" s="54"/>
      <c r="BR7" s="54"/>
    </row>
    <row r="8" spans="2:69" ht="31.5" customHeight="1">
      <c r="B8" s="21">
        <v>41</v>
      </c>
      <c r="C8" s="22" t="s">
        <v>20</v>
      </c>
      <c r="D8" s="23"/>
      <c r="E8" s="17">
        <v>2142.227409</v>
      </c>
      <c r="F8" s="17">
        <v>3517.0298599999996</v>
      </c>
      <c r="G8" s="17">
        <v>3648.668356</v>
      </c>
      <c r="H8" s="17">
        <v>3804.6302140000003</v>
      </c>
      <c r="I8" s="17">
        <v>5091.331664</v>
      </c>
      <c r="J8" s="17">
        <v>3954.674309</v>
      </c>
      <c r="K8" s="24">
        <v>5915.309</v>
      </c>
      <c r="L8" s="17">
        <v>8305.983969</v>
      </c>
      <c r="M8" s="17">
        <v>8881.547741</v>
      </c>
      <c r="N8" s="17">
        <v>8889.216474</v>
      </c>
      <c r="O8" s="17">
        <v>7605.008515</v>
      </c>
      <c r="P8" s="17">
        <v>9239.985</v>
      </c>
      <c r="Q8" s="17">
        <v>5906.099965</v>
      </c>
      <c r="R8" s="17">
        <v>7664.220962</v>
      </c>
      <c r="S8" s="17">
        <v>9823.21015</v>
      </c>
      <c r="T8" s="17">
        <v>13493.687830000003</v>
      </c>
      <c r="U8" s="17">
        <v>17120.131371</v>
      </c>
      <c r="V8" s="17">
        <v>19665.38794</v>
      </c>
      <c r="W8" s="17">
        <v>23366.154363</v>
      </c>
      <c r="X8" s="17">
        <v>18384.402510999997</v>
      </c>
      <c r="Y8" s="83">
        <v>23249.739016</v>
      </c>
      <c r="Z8" s="83">
        <v>29605.450159000007</v>
      </c>
      <c r="AA8" s="83">
        <v>28125.442174999993</v>
      </c>
      <c r="AB8" s="83">
        <v>32034.333980999996</v>
      </c>
      <c r="AC8" s="83">
        <v>30437.761736</v>
      </c>
      <c r="AD8" s="83">
        <v>28517.406463000003</v>
      </c>
      <c r="AE8" s="83">
        <v>29766.239562</v>
      </c>
      <c r="AF8" s="83">
        <v>28280.845291999998</v>
      </c>
      <c r="AG8" s="83">
        <v>25847.544590000005</v>
      </c>
      <c r="AH8" s="26"/>
      <c r="AI8" s="19">
        <v>40.415047954384136</v>
      </c>
      <c r="AJ8" s="19">
        <v>6.9295073786338435</v>
      </c>
      <c r="AK8" s="19">
        <v>0.08634455641778516</v>
      </c>
      <c r="AL8" s="17">
        <f>+O8/N8*100-100</f>
        <v>-14.446807125871786</v>
      </c>
      <c r="AM8" s="17">
        <f>+P8/O8*100-100</f>
        <v>21.498680531063158</v>
      </c>
      <c r="AN8" s="17">
        <f aca="true" t="shared" si="3" ref="AN8:AN34">+Q8/P8*100-100</f>
        <v>-36.081065445452566</v>
      </c>
      <c r="AO8" s="17">
        <f aca="true" t="shared" si="4" ref="AO8:AO34">+R8/Q8*100-100</f>
        <v>29.76788417769356</v>
      </c>
      <c r="AP8" s="17">
        <f>+S8/R8*100-100</f>
        <v>28.169714817781113</v>
      </c>
      <c r="AQ8" s="17" t="e">
        <f>+#REF!/S8*100-100</f>
        <v>#REF!</v>
      </c>
      <c r="AR8" s="17">
        <f t="shared" si="2"/>
        <v>18.818679978707806</v>
      </c>
      <c r="AS8" s="17">
        <f t="shared" si="2"/>
        <v>-21.320375508126162</v>
      </c>
      <c r="AT8" s="17">
        <f t="shared" si="2"/>
        <v>26.46447988771412</v>
      </c>
      <c r="AU8" s="17">
        <f t="shared" si="2"/>
        <v>27.336698870581458</v>
      </c>
      <c r="AV8" s="17">
        <f t="shared" si="2"/>
        <v>-4.999106502523816</v>
      </c>
      <c r="AW8" s="17">
        <f t="shared" si="2"/>
        <v>13.898063474623413</v>
      </c>
      <c r="AX8" s="17">
        <f t="shared" si="2"/>
        <v>-4.983940811589676</v>
      </c>
      <c r="AY8" s="17">
        <f t="shared" si="2"/>
        <v>-6.309121181958375</v>
      </c>
      <c r="AZ8" s="17">
        <f t="shared" si="2"/>
        <v>4.379195915379967</v>
      </c>
      <c r="BA8" s="17">
        <f t="shared" si="2"/>
        <v>-4.990197928448708</v>
      </c>
      <c r="BB8" s="17">
        <f t="shared" si="2"/>
        <v>-8.604059308963869</v>
      </c>
      <c r="BC8" s="17"/>
      <c r="BD8" s="112">
        <v>6418.810741</v>
      </c>
      <c r="BE8" s="112">
        <v>6688.021148</v>
      </c>
      <c r="BF8" s="112"/>
      <c r="BG8" s="112"/>
      <c r="BH8" s="112">
        <f>+BE8/BD8*100-100</f>
        <v>4.194085444526735</v>
      </c>
      <c r="BI8" s="17">
        <v>20013.711177</v>
      </c>
      <c r="BJ8" s="17">
        <v>15750.201312000001</v>
      </c>
      <c r="BK8" s="17"/>
      <c r="BL8" s="17">
        <f aca="true" t="shared" si="5" ref="BL8:BL32">+(BJ8-BI8)/BI8*100</f>
        <v>-21.302944902590966</v>
      </c>
      <c r="BM8" s="17"/>
      <c r="BN8" s="52">
        <v>41</v>
      </c>
      <c r="BO8" s="27" t="s">
        <v>73</v>
      </c>
      <c r="BQ8" s="54"/>
    </row>
    <row r="9" spans="2:69" ht="31.5" customHeight="1">
      <c r="B9" s="21">
        <v>521</v>
      </c>
      <c r="C9" s="22" t="s">
        <v>21</v>
      </c>
      <c r="D9" s="23"/>
      <c r="E9" s="17">
        <v>405.772225</v>
      </c>
      <c r="F9" s="17">
        <v>523.688397</v>
      </c>
      <c r="G9" s="17">
        <v>646.858191</v>
      </c>
      <c r="H9" s="17">
        <v>1020.875045</v>
      </c>
      <c r="I9" s="17">
        <v>2266.314463</v>
      </c>
      <c r="J9" s="17">
        <v>1265.692848</v>
      </c>
      <c r="K9" s="24">
        <v>2204.171</v>
      </c>
      <c r="L9" s="24">
        <v>1901.831856</v>
      </c>
      <c r="M9" s="17">
        <v>2170.256821</v>
      </c>
      <c r="N9" s="17">
        <v>1771.985544</v>
      </c>
      <c r="O9" s="17">
        <v>1123.937629</v>
      </c>
      <c r="P9" s="17">
        <v>2101.486728</v>
      </c>
      <c r="Q9" s="17">
        <v>1058.307557</v>
      </c>
      <c r="R9" s="17">
        <v>828.242991</v>
      </c>
      <c r="S9" s="17">
        <v>1502.696629</v>
      </c>
      <c r="T9" s="17">
        <v>3903.7526519999997</v>
      </c>
      <c r="U9" s="17">
        <v>3243.0902189999997</v>
      </c>
      <c r="V9" s="17">
        <v>3682.167858</v>
      </c>
      <c r="W9" s="17">
        <v>3688.2784580000002</v>
      </c>
      <c r="X9" s="17">
        <v>3078.4208759999997</v>
      </c>
      <c r="Y9" s="83">
        <v>5568.502888</v>
      </c>
      <c r="Z9" s="83">
        <v>7665.160511</v>
      </c>
      <c r="AA9" s="83">
        <v>5799.9467970000005</v>
      </c>
      <c r="AB9" s="83">
        <v>4736.793018</v>
      </c>
      <c r="AC9" s="83">
        <v>5558.145182</v>
      </c>
      <c r="AD9" s="83">
        <v>6387.533269000001</v>
      </c>
      <c r="AE9" s="83">
        <v>6152.7029059999995</v>
      </c>
      <c r="AF9" s="83">
        <v>4835.280207000001</v>
      </c>
      <c r="AG9" s="83">
        <v>3456.06173</v>
      </c>
      <c r="AH9" s="26"/>
      <c r="AI9" s="19">
        <v>-13.71668278005653</v>
      </c>
      <c r="AJ9" s="19">
        <v>14.114021918034368</v>
      </c>
      <c r="AK9" s="19">
        <v>-18.351343174974417</v>
      </c>
      <c r="AL9" s="17">
        <f>+O9/N9*100-100</f>
        <v>-36.571851118893775</v>
      </c>
      <c r="AM9" s="17">
        <f>+P9/O9*100-100</f>
        <v>86.97538669203144</v>
      </c>
      <c r="AN9" s="17">
        <f t="shared" si="3"/>
        <v>-49.64005516193771</v>
      </c>
      <c r="AO9" s="17">
        <f t="shared" si="4"/>
        <v>-21.738913653056343</v>
      </c>
      <c r="AP9" s="17">
        <f>+S9/R9*100-100</f>
        <v>81.43185578735554</v>
      </c>
      <c r="AQ9" s="17" t="e">
        <f>+#REF!/S9*100-100</f>
        <v>#REF!</v>
      </c>
      <c r="AR9" s="17">
        <f t="shared" si="2"/>
        <v>0.1659511525723616</v>
      </c>
      <c r="AS9" s="17">
        <f t="shared" si="2"/>
        <v>-16.53502003562663</v>
      </c>
      <c r="AT9" s="17">
        <f t="shared" si="2"/>
        <v>80.88829020791763</v>
      </c>
      <c r="AU9" s="17">
        <f t="shared" si="2"/>
        <v>37.652088275257086</v>
      </c>
      <c r="AV9" s="17">
        <f t="shared" si="2"/>
        <v>-24.333655000743917</v>
      </c>
      <c r="AW9" s="17">
        <f t="shared" si="2"/>
        <v>-18.330405712512956</v>
      </c>
      <c r="AX9" s="17">
        <f t="shared" si="2"/>
        <v>17.339836485969087</v>
      </c>
      <c r="AY9" s="17">
        <f t="shared" si="2"/>
        <v>14.922029919009063</v>
      </c>
      <c r="AZ9" s="17">
        <f t="shared" si="2"/>
        <v>-3.6763857519096064</v>
      </c>
      <c r="BA9" s="17">
        <f t="shared" si="2"/>
        <v>-21.412096750442373</v>
      </c>
      <c r="BB9" s="17">
        <f t="shared" si="2"/>
        <v>-28.524065161793857</v>
      </c>
      <c r="BC9" s="17"/>
      <c r="BD9" s="112">
        <v>1788.2065340000001</v>
      </c>
      <c r="BE9" s="112">
        <v>1575.719697</v>
      </c>
      <c r="BF9" s="112"/>
      <c r="BG9" s="112"/>
      <c r="BH9" s="112">
        <f>+BE9/BD9*100-100</f>
        <v>-11.882678704047294</v>
      </c>
      <c r="BI9" s="17">
        <v>2465.364955</v>
      </c>
      <c r="BJ9" s="17">
        <v>2768.074044</v>
      </c>
      <c r="BK9" s="17"/>
      <c r="BL9" s="17">
        <f t="shared" si="5"/>
        <v>12.278469700239572</v>
      </c>
      <c r="BM9" s="17"/>
      <c r="BN9" s="52">
        <v>521</v>
      </c>
      <c r="BO9" s="27" t="s">
        <v>22</v>
      </c>
      <c r="BQ9" s="54"/>
    </row>
    <row r="10" spans="2:69" ht="31.5" customHeight="1">
      <c r="B10" s="8"/>
      <c r="C10" s="9"/>
      <c r="D10" s="23"/>
      <c r="E10" s="17"/>
      <c r="F10" s="17"/>
      <c r="G10" s="17"/>
      <c r="H10" s="17"/>
      <c r="I10" s="17"/>
      <c r="J10" s="17"/>
      <c r="K10" s="24"/>
      <c r="L10" s="24"/>
      <c r="M10" s="24"/>
      <c r="N10" s="24"/>
      <c r="O10" s="17"/>
      <c r="P10" s="17"/>
      <c r="Q10" s="17"/>
      <c r="R10" s="17"/>
      <c r="S10" s="17"/>
      <c r="T10" s="17">
        <v>0</v>
      </c>
      <c r="U10" s="17">
        <v>0</v>
      </c>
      <c r="V10" s="17"/>
      <c r="W10" s="17"/>
      <c r="X10" s="17"/>
      <c r="Y10" s="83"/>
      <c r="Z10" s="83"/>
      <c r="AA10" s="83"/>
      <c r="AB10" s="83"/>
      <c r="AC10" s="83"/>
      <c r="AD10" s="83"/>
      <c r="AE10" s="83"/>
      <c r="AF10" s="83"/>
      <c r="AG10" s="83"/>
      <c r="AH10" s="26"/>
      <c r="AI10" s="19"/>
      <c r="AJ10" s="19"/>
      <c r="AK10" s="19"/>
      <c r="AL10" s="19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12"/>
      <c r="BE10" s="112"/>
      <c r="BF10" s="112"/>
      <c r="BG10" s="112"/>
      <c r="BH10" s="112"/>
      <c r="BI10" s="17"/>
      <c r="BJ10" s="17"/>
      <c r="BK10" s="17"/>
      <c r="BL10" s="17"/>
      <c r="BM10" s="17"/>
      <c r="BN10" s="28"/>
      <c r="BO10" s="20"/>
      <c r="BQ10" s="54"/>
    </row>
    <row r="11" spans="2:70" ht="31.5" customHeight="1">
      <c r="B11" s="15" t="s">
        <v>23</v>
      </c>
      <c r="D11" s="16"/>
      <c r="E11" s="17">
        <v>12499.672139</v>
      </c>
      <c r="F11" s="17">
        <v>16154.035712999997</v>
      </c>
      <c r="G11" s="17">
        <v>15053.364014</v>
      </c>
      <c r="H11" s="17">
        <v>16184.611495</v>
      </c>
      <c r="I11" s="17">
        <v>19402.878484000004</v>
      </c>
      <c r="J11" s="17">
        <v>16565.360876</v>
      </c>
      <c r="K11" s="17">
        <v>25077.655999999995</v>
      </c>
      <c r="L11" s="17">
        <v>28736.72053</v>
      </c>
      <c r="M11" s="17">
        <v>31871.470623999998</v>
      </c>
      <c r="N11" s="17">
        <v>29561.045654</v>
      </c>
      <c r="O11" s="17">
        <v>26568.138531000004</v>
      </c>
      <c r="P11" s="17">
        <f>+SUM(P12:P19)</f>
        <v>35710.245054</v>
      </c>
      <c r="Q11" s="17">
        <f>+SUM(Q12:Q19)</f>
        <v>29971.232909000002</v>
      </c>
      <c r="R11" s="87">
        <f>+SUM(R12:R19)</f>
        <v>37442.90529</v>
      </c>
      <c r="S11" s="87">
        <f>+SUM(S12:S19)</f>
        <v>50011.68726200001</v>
      </c>
      <c r="T11" s="87">
        <v>67549.43606099999</v>
      </c>
      <c r="U11" s="87">
        <v>81868.28358</v>
      </c>
      <c r="V11" s="17">
        <v>99604.659525</v>
      </c>
      <c r="W11" s="17">
        <v>123639.630703</v>
      </c>
      <c r="X11" s="17">
        <v>99509.820926</v>
      </c>
      <c r="Y11" s="83">
        <v>131445.426338</v>
      </c>
      <c r="Z11" s="83">
        <v>173140.242682</v>
      </c>
      <c r="AA11" s="83">
        <v>174930.330755</v>
      </c>
      <c r="AB11" s="83">
        <v>183811.32543599998</v>
      </c>
      <c r="AC11" s="83">
        <v>176721.66883</v>
      </c>
      <c r="AD11" s="83">
        <v>143316.88478</v>
      </c>
      <c r="AE11" s="83">
        <v>134315.40050999998</v>
      </c>
      <c r="AF11" s="83">
        <v>171465.39929499998</v>
      </c>
      <c r="AG11" s="83">
        <v>170047.748213</v>
      </c>
      <c r="AH11" s="54"/>
      <c r="AI11" s="55">
        <v>14.590935173526603</v>
      </c>
      <c r="AJ11" s="55">
        <v>10.908517173097195</v>
      </c>
      <c r="AK11" s="53">
        <f>+N11/M11*100-100</f>
        <v>-7.249194733612924</v>
      </c>
      <c r="AL11" s="53">
        <f>+O11/N11*100-100</f>
        <v>-10.124496805798941</v>
      </c>
      <c r="AM11" s="53">
        <f>+P11/O11*100-100</f>
        <v>34.41003784413758</v>
      </c>
      <c r="AN11" s="53">
        <f t="shared" si="3"/>
        <v>-16.071052260553316</v>
      </c>
      <c r="AO11" s="53">
        <f t="shared" si="4"/>
        <v>24.929479556899864</v>
      </c>
      <c r="AP11" s="53">
        <f aca="true" t="shared" si="6" ref="AP11:AP19">+S11/R11*100-100</f>
        <v>33.567859851294145</v>
      </c>
      <c r="AQ11" s="53" t="e">
        <f>+#REF!/S11*100-100</f>
        <v>#REF!</v>
      </c>
      <c r="AR11" s="17">
        <f aca="true" t="shared" si="7" ref="AR11:BB11">+W11/V11*100-100</f>
        <v>24.130368290619387</v>
      </c>
      <c r="AS11" s="17">
        <f t="shared" si="7"/>
        <v>-19.51624219499915</v>
      </c>
      <c r="AT11" s="17">
        <f t="shared" si="7"/>
        <v>32.09291818115997</v>
      </c>
      <c r="AU11" s="17">
        <f t="shared" si="7"/>
        <v>31.72024885581456</v>
      </c>
      <c r="AV11" s="17">
        <f t="shared" si="7"/>
        <v>1.0338948619170907</v>
      </c>
      <c r="AW11" s="17">
        <f t="shared" si="7"/>
        <v>5.0768752580925</v>
      </c>
      <c r="AX11" s="17">
        <f t="shared" si="7"/>
        <v>-3.857029260402385</v>
      </c>
      <c r="AY11" s="17">
        <f t="shared" si="7"/>
        <v>-18.902483363335733</v>
      </c>
      <c r="AZ11" s="17">
        <f t="shared" si="7"/>
        <v>-6.2808260756001175</v>
      </c>
      <c r="BA11" s="17">
        <f t="shared" si="7"/>
        <v>27.658778251741964</v>
      </c>
      <c r="BB11" s="17">
        <f t="shared" si="7"/>
        <v>-0.8267855134789954</v>
      </c>
      <c r="BC11" s="17"/>
      <c r="BD11" s="112">
        <v>40262.608939</v>
      </c>
      <c r="BE11" s="112">
        <v>41128.977092</v>
      </c>
      <c r="BF11" s="112"/>
      <c r="BG11" s="112"/>
      <c r="BH11" s="112">
        <f>+BE11/BD11*100-100</f>
        <v>2.1517933781007343</v>
      </c>
      <c r="BI11" s="17">
        <v>132833.789586</v>
      </c>
      <c r="BJ11" s="17">
        <v>116364.73935500001</v>
      </c>
      <c r="BK11" s="17"/>
      <c r="BL11" s="17">
        <f t="shared" si="5"/>
        <v>-12.398238642689256</v>
      </c>
      <c r="BM11" s="17"/>
      <c r="BN11" s="72" t="s">
        <v>24</v>
      </c>
      <c r="BO11" s="20"/>
      <c r="BP11" s="54"/>
      <c r="BQ11" s="54"/>
      <c r="BR11" s="54"/>
    </row>
    <row r="12" spans="2:69" ht="31.5" customHeight="1">
      <c r="B12" s="21">
        <v>21</v>
      </c>
      <c r="C12" s="22" t="s">
        <v>25</v>
      </c>
      <c r="D12" s="23"/>
      <c r="E12" s="17">
        <v>1416.954617</v>
      </c>
      <c r="F12" s="17">
        <v>1362.77935</v>
      </c>
      <c r="G12" s="17">
        <v>1369.3154169999998</v>
      </c>
      <c r="H12" s="17">
        <v>1605.513453</v>
      </c>
      <c r="I12" s="17">
        <v>2121.0651209999996</v>
      </c>
      <c r="J12" s="17">
        <v>1942.8300900000002</v>
      </c>
      <c r="K12" s="24">
        <v>2884.835</v>
      </c>
      <c r="L12" s="17">
        <v>3218.521057</v>
      </c>
      <c r="M12" s="17">
        <v>3543.560547</v>
      </c>
      <c r="N12" s="17">
        <v>2950.049711</v>
      </c>
      <c r="O12" s="17">
        <v>2077.554141</v>
      </c>
      <c r="P12" s="17">
        <v>2829.057744</v>
      </c>
      <c r="Q12" s="17">
        <v>2062.353203</v>
      </c>
      <c r="R12" s="17">
        <v>3002.114303</v>
      </c>
      <c r="S12" s="17">
        <v>4290.452096</v>
      </c>
      <c r="T12" s="17">
        <v>5775.777273</v>
      </c>
      <c r="U12" s="17">
        <v>6026.723418000001</v>
      </c>
      <c r="V12" s="17">
        <v>7320.166140999999</v>
      </c>
      <c r="W12" s="17">
        <v>10037.791818999998</v>
      </c>
      <c r="X12" s="17">
        <v>7984.726223000001</v>
      </c>
      <c r="Y12" s="83">
        <v>12258.722911</v>
      </c>
      <c r="Z12" s="83">
        <v>16159.590668999997</v>
      </c>
      <c r="AA12" s="83">
        <v>15344.073363000001</v>
      </c>
      <c r="AB12" s="83">
        <v>13926.322306000002</v>
      </c>
      <c r="AC12" s="83">
        <v>13298.986637999997</v>
      </c>
      <c r="AD12" s="83">
        <v>9328.122807</v>
      </c>
      <c r="AE12" s="83">
        <v>8711.498669</v>
      </c>
      <c r="AF12" s="83">
        <v>12545.131093</v>
      </c>
      <c r="AG12" s="83">
        <v>13336.538947000001</v>
      </c>
      <c r="AH12" s="26"/>
      <c r="AI12" s="19">
        <v>11.56690268247577</v>
      </c>
      <c r="AJ12" s="19">
        <v>10.099032575631824</v>
      </c>
      <c r="AK12" s="19">
        <v>-16.748996613094974</v>
      </c>
      <c r="AL12" s="19">
        <v>-29.575622632618064</v>
      </c>
      <c r="AM12" s="17">
        <f aca="true" t="shared" si="8" ref="AM12:AM19">+P12/O12*100-100</f>
        <v>36.17251594888762</v>
      </c>
      <c r="AN12" s="17">
        <f t="shared" si="3"/>
        <v>-27.101056619507446</v>
      </c>
      <c r="AO12" s="17">
        <f t="shared" si="4"/>
        <v>45.56741777465555</v>
      </c>
      <c r="AP12" s="17">
        <f t="shared" si="6"/>
        <v>42.914348454773034</v>
      </c>
      <c r="AQ12" s="17" t="e">
        <f>+#REF!/S12*100-100</f>
        <v>#REF!</v>
      </c>
      <c r="AR12" s="17">
        <f aca="true" t="shared" si="9" ref="AR12:AR19">+W12/V12*100-100</f>
        <v>37.125191227268346</v>
      </c>
      <c r="AS12" s="17">
        <f aca="true" t="shared" si="10" ref="AS12:AS19">+X12/W12*100-100</f>
        <v>-20.45335899588852</v>
      </c>
      <c r="AT12" s="17">
        <f aca="true" t="shared" si="11" ref="AT12:AT19">+Y12/X12*100-100</f>
        <v>53.52715382637359</v>
      </c>
      <c r="AU12" s="17">
        <f aca="true" t="shared" si="12" ref="AU12:AU19">+Z12/Y12*100-100</f>
        <v>31.821159400704545</v>
      </c>
      <c r="AV12" s="17">
        <f aca="true" t="shared" si="13" ref="AV12:BA19">+AA12/Z12*100-100</f>
        <v>-5.046645813649576</v>
      </c>
      <c r="AW12" s="17">
        <f t="shared" si="13"/>
        <v>-9.239730699011773</v>
      </c>
      <c r="AX12" s="17">
        <f t="shared" si="13"/>
        <v>-4.504675780264861</v>
      </c>
      <c r="AY12" s="17">
        <f t="shared" si="13"/>
        <v>-29.85839401969025</v>
      </c>
      <c r="AZ12" s="17">
        <f t="shared" si="13"/>
        <v>-6.6103775728303305</v>
      </c>
      <c r="BA12" s="17">
        <f t="shared" si="13"/>
        <v>44.006577624146786</v>
      </c>
      <c r="BB12" s="17">
        <f aca="true" t="shared" si="14" ref="BB12:BB19">+AG12/AF12*100-100</f>
        <v>6.308486122090784</v>
      </c>
      <c r="BC12" s="17"/>
      <c r="BD12" s="112">
        <v>3916.9363970000004</v>
      </c>
      <c r="BE12" s="112">
        <v>3928.600633</v>
      </c>
      <c r="BF12" s="112"/>
      <c r="BG12" s="112"/>
      <c r="BH12" s="112">
        <f aca="true" t="shared" si="15" ref="BH12:BH19">+BE12/BD12*100-100</f>
        <v>0.29778977286771635</v>
      </c>
      <c r="BI12" s="17">
        <v>10617.011708999999</v>
      </c>
      <c r="BJ12" s="17">
        <v>9159.636037</v>
      </c>
      <c r="BK12" s="17"/>
      <c r="BL12" s="17">
        <f t="shared" si="5"/>
        <v>-13.726797256563131</v>
      </c>
      <c r="BM12" s="17"/>
      <c r="BN12" s="52">
        <v>21</v>
      </c>
      <c r="BO12" s="27" t="s">
        <v>26</v>
      </c>
      <c r="BQ12" s="54"/>
    </row>
    <row r="13" spans="2:69" ht="31.5" customHeight="1">
      <c r="B13" s="21">
        <v>22</v>
      </c>
      <c r="C13" s="22" t="s">
        <v>27</v>
      </c>
      <c r="D13" s="23"/>
      <c r="E13" s="17">
        <v>5616.087767</v>
      </c>
      <c r="F13" s="17">
        <v>6792.20688</v>
      </c>
      <c r="G13" s="17">
        <v>6731.985794</v>
      </c>
      <c r="H13" s="17">
        <v>7412.759583999999</v>
      </c>
      <c r="I13" s="17">
        <v>9238.993966</v>
      </c>
      <c r="J13" s="17">
        <v>7925.174899000001</v>
      </c>
      <c r="K13" s="24">
        <v>13011.104</v>
      </c>
      <c r="L13" s="24">
        <v>13863.435596</v>
      </c>
      <c r="M13" s="24">
        <v>15205.698148</v>
      </c>
      <c r="N13" s="24">
        <v>14976.928993</v>
      </c>
      <c r="O13" s="17">
        <v>13058.749812</v>
      </c>
      <c r="P13" s="17">
        <v>16003.842313</v>
      </c>
      <c r="Q13" s="17">
        <v>13812.80393</v>
      </c>
      <c r="R13" s="17">
        <v>17963.672212</v>
      </c>
      <c r="S13" s="17">
        <v>24105.396247</v>
      </c>
      <c r="T13" s="17">
        <v>33407.212454</v>
      </c>
      <c r="U13" s="17">
        <v>39548.54245200001</v>
      </c>
      <c r="V13" s="17">
        <v>46511.362347999995</v>
      </c>
      <c r="W13" s="17">
        <v>58890.856078000004</v>
      </c>
      <c r="X13" s="17">
        <v>43491.94326799999</v>
      </c>
      <c r="Y13" s="83">
        <v>58733.014974</v>
      </c>
      <c r="Z13" s="83">
        <v>75482.184756</v>
      </c>
      <c r="AA13" s="83">
        <v>73612.07229099999</v>
      </c>
      <c r="AB13" s="83">
        <v>85896.094972</v>
      </c>
      <c r="AC13" s="83">
        <v>78849.93940900001</v>
      </c>
      <c r="AD13" s="83">
        <v>67929.521799</v>
      </c>
      <c r="AE13" s="83">
        <v>66621.60281299999</v>
      </c>
      <c r="AF13" s="83">
        <v>85667.74065100001</v>
      </c>
      <c r="AG13" s="83">
        <v>80907.869713</v>
      </c>
      <c r="AH13" s="26"/>
      <c r="AI13" s="19">
        <v>6.550801500011062</v>
      </c>
      <c r="AJ13" s="19">
        <v>9.682034029048921</v>
      </c>
      <c r="AK13" s="19">
        <v>-1.5044962274888434</v>
      </c>
      <c r="AL13" s="19">
        <v>-12.807560093905295</v>
      </c>
      <c r="AM13" s="17">
        <f t="shared" si="8"/>
        <v>22.552637453040745</v>
      </c>
      <c r="AN13" s="17">
        <f t="shared" si="3"/>
        <v>-13.690702146072809</v>
      </c>
      <c r="AO13" s="17">
        <f t="shared" si="4"/>
        <v>30.050873834419235</v>
      </c>
      <c r="AP13" s="17">
        <f t="shared" si="6"/>
        <v>34.189691074953146</v>
      </c>
      <c r="AQ13" s="17" t="e">
        <f>+#REF!/S13*100-100</f>
        <v>#REF!</v>
      </c>
      <c r="AR13" s="17">
        <f t="shared" si="9"/>
        <v>26.616063484393578</v>
      </c>
      <c r="AS13" s="17">
        <f t="shared" si="10"/>
        <v>-26.148223740548787</v>
      </c>
      <c r="AT13" s="17">
        <f t="shared" si="11"/>
        <v>35.043436923670214</v>
      </c>
      <c r="AU13" s="17">
        <f t="shared" si="12"/>
        <v>28.51746975600443</v>
      </c>
      <c r="AV13" s="17">
        <f t="shared" si="13"/>
        <v>-2.477554764803429</v>
      </c>
      <c r="AW13" s="17">
        <f t="shared" si="13"/>
        <v>16.687511027320852</v>
      </c>
      <c r="AX13" s="17">
        <f t="shared" si="13"/>
        <v>-8.203115130317457</v>
      </c>
      <c r="AY13" s="17">
        <f t="shared" si="13"/>
        <v>-13.849620801044722</v>
      </c>
      <c r="AZ13" s="17">
        <f t="shared" si="13"/>
        <v>-1.9254058491241466</v>
      </c>
      <c r="BA13" s="17">
        <f t="shared" si="13"/>
        <v>28.588531397931973</v>
      </c>
      <c r="BB13" s="17">
        <f t="shared" si="14"/>
        <v>-5.556199920564225</v>
      </c>
      <c r="BC13" s="17"/>
      <c r="BD13" s="112">
        <v>18058.747272</v>
      </c>
      <c r="BE13" s="112">
        <v>16539.468144</v>
      </c>
      <c r="BF13" s="112"/>
      <c r="BG13" s="112"/>
      <c r="BH13" s="112">
        <f t="shared" si="15"/>
        <v>-8.41298183709364</v>
      </c>
      <c r="BI13" s="17">
        <v>65095.085250000004</v>
      </c>
      <c r="BJ13" s="17">
        <v>53899.635362</v>
      </c>
      <c r="BK13" s="17"/>
      <c r="BL13" s="17">
        <f t="shared" si="5"/>
        <v>-17.19861007171813</v>
      </c>
      <c r="BM13" s="17"/>
      <c r="BN13" s="52">
        <v>22</v>
      </c>
      <c r="BO13" s="27" t="s">
        <v>28</v>
      </c>
      <c r="BQ13" s="54"/>
    </row>
    <row r="14" spans="2:69" ht="31.5" customHeight="1">
      <c r="B14" s="21">
        <v>31</v>
      </c>
      <c r="C14" s="22" t="s">
        <v>29</v>
      </c>
      <c r="D14" s="23"/>
      <c r="E14" s="17">
        <v>2899.684725</v>
      </c>
      <c r="F14" s="17">
        <v>4055.860903</v>
      </c>
      <c r="G14" s="17">
        <v>3096.3088190000003</v>
      </c>
      <c r="H14" s="17">
        <v>3186.424041</v>
      </c>
      <c r="I14" s="17">
        <v>3213.6150279999997</v>
      </c>
      <c r="J14" s="17">
        <v>3187.9147820000003</v>
      </c>
      <c r="K14" s="24">
        <v>3729.121</v>
      </c>
      <c r="L14" s="24">
        <v>4524.526307</v>
      </c>
      <c r="M14" s="24">
        <v>4399.96615</v>
      </c>
      <c r="N14" s="24">
        <v>3062.326565</v>
      </c>
      <c r="O14" s="17">
        <v>3681.109672</v>
      </c>
      <c r="P14" s="17">
        <v>6124.525584</v>
      </c>
      <c r="Q14" s="17">
        <v>6379.721286</v>
      </c>
      <c r="R14" s="17">
        <v>4956.949882</v>
      </c>
      <c r="S14" s="17">
        <v>5717.974024</v>
      </c>
      <c r="T14" s="17">
        <v>7329.137593</v>
      </c>
      <c r="U14" s="17">
        <v>14698.778205</v>
      </c>
      <c r="V14" s="17">
        <v>19772.275103</v>
      </c>
      <c r="W14" s="17">
        <v>22829.732128</v>
      </c>
      <c r="X14" s="17">
        <v>1139.4482719999999</v>
      </c>
      <c r="Y14" s="83">
        <v>1175.5775750000003</v>
      </c>
      <c r="Z14" s="83">
        <v>1303.879969</v>
      </c>
      <c r="AA14" s="83">
        <v>1161.641315</v>
      </c>
      <c r="AB14" s="83">
        <v>923.0192490000001</v>
      </c>
      <c r="AC14" s="83">
        <v>847.098646</v>
      </c>
      <c r="AD14" s="83">
        <v>2974.6185790000004</v>
      </c>
      <c r="AE14" s="83">
        <v>2645.620597</v>
      </c>
      <c r="AF14" s="83">
        <v>3929.381193</v>
      </c>
      <c r="AG14" s="83">
        <v>4401.785685000001</v>
      </c>
      <c r="AH14" s="26"/>
      <c r="AI14" s="19">
        <v>21.329565519595633</v>
      </c>
      <c r="AJ14" s="19">
        <v>-2.7529988455872143</v>
      </c>
      <c r="AK14" s="19">
        <v>-30.401133540538723</v>
      </c>
      <c r="AL14" s="19">
        <v>20.206306997829955</v>
      </c>
      <c r="AM14" s="17">
        <f t="shared" si="8"/>
        <v>66.37715606751965</v>
      </c>
      <c r="AN14" s="17">
        <f t="shared" si="3"/>
        <v>4.166783181813869</v>
      </c>
      <c r="AO14" s="17">
        <f t="shared" si="4"/>
        <v>-22.30146647820189</v>
      </c>
      <c r="AP14" s="17">
        <f t="shared" si="6"/>
        <v>15.352669688339617</v>
      </c>
      <c r="AQ14" s="17" t="e">
        <f>+#REF!/S14*100-100</f>
        <v>#REF!</v>
      </c>
      <c r="AR14" s="17">
        <f t="shared" si="9"/>
        <v>15.463354667445927</v>
      </c>
      <c r="AS14" s="17">
        <f t="shared" si="10"/>
        <v>-95.00892842013464</v>
      </c>
      <c r="AT14" s="17">
        <f t="shared" si="11"/>
        <v>3.1707716697472392</v>
      </c>
      <c r="AU14" s="17">
        <f t="shared" si="12"/>
        <v>10.91398787527909</v>
      </c>
      <c r="AV14" s="17">
        <f t="shared" si="13"/>
        <v>-10.908876382930316</v>
      </c>
      <c r="AW14" s="17">
        <f t="shared" si="13"/>
        <v>-20.541802613141385</v>
      </c>
      <c r="AX14" s="17">
        <f t="shared" si="13"/>
        <v>-8.225245907087256</v>
      </c>
      <c r="AY14" s="17">
        <f t="shared" si="13"/>
        <v>251.1537402457376</v>
      </c>
      <c r="AZ14" s="17">
        <f t="shared" si="13"/>
        <v>-11.060173708408755</v>
      </c>
      <c r="BA14" s="17">
        <f t="shared" si="13"/>
        <v>48.52398705452018</v>
      </c>
      <c r="BB14" s="17">
        <f t="shared" si="14"/>
        <v>12.022363542676032</v>
      </c>
      <c r="BC14" s="17"/>
      <c r="BD14" s="112">
        <v>199.516318</v>
      </c>
      <c r="BE14" s="112">
        <v>349.598728</v>
      </c>
      <c r="BF14" s="112"/>
      <c r="BG14" s="112"/>
      <c r="BH14" s="112">
        <f t="shared" si="15"/>
        <v>75.22312535859848</v>
      </c>
      <c r="BI14" s="17">
        <v>3161.013335</v>
      </c>
      <c r="BJ14" s="17">
        <v>2587.571842</v>
      </c>
      <c r="BK14" s="17"/>
      <c r="BL14" s="17">
        <f t="shared" si="5"/>
        <v>-18.141065292279137</v>
      </c>
      <c r="BM14" s="17"/>
      <c r="BN14" s="52">
        <v>31</v>
      </c>
      <c r="BO14" s="27" t="s">
        <v>30</v>
      </c>
      <c r="BQ14" s="54"/>
    </row>
    <row r="15" spans="2:69" ht="31.5" customHeight="1">
      <c r="B15" s="21">
        <v>42</v>
      </c>
      <c r="C15" s="22" t="s">
        <v>31</v>
      </c>
      <c r="D15" s="23"/>
      <c r="E15" s="17">
        <v>1167.793498</v>
      </c>
      <c r="F15" s="17">
        <v>1867.605591</v>
      </c>
      <c r="G15" s="17">
        <v>2076.050643</v>
      </c>
      <c r="H15" s="17">
        <v>1995.6696610000001</v>
      </c>
      <c r="I15" s="17">
        <v>2171.812844</v>
      </c>
      <c r="J15" s="17">
        <v>1651.173543</v>
      </c>
      <c r="K15" s="24">
        <v>2104.488</v>
      </c>
      <c r="L15" s="24">
        <v>2780.188183</v>
      </c>
      <c r="M15" s="24">
        <v>3397.922553</v>
      </c>
      <c r="N15" s="24">
        <v>3559.845327</v>
      </c>
      <c r="O15" s="17">
        <v>3343.209022</v>
      </c>
      <c r="P15" s="17">
        <v>3761.605774</v>
      </c>
      <c r="Q15" s="17">
        <v>2994.675345</v>
      </c>
      <c r="R15" s="17">
        <v>4010.451281</v>
      </c>
      <c r="S15" s="17">
        <v>4840.273793</v>
      </c>
      <c r="T15" s="17">
        <v>6432.179835</v>
      </c>
      <c r="U15" s="17">
        <v>6747.008466</v>
      </c>
      <c r="V15" s="17">
        <v>7632.407706</v>
      </c>
      <c r="W15" s="17">
        <v>9086.585191</v>
      </c>
      <c r="X15" s="17">
        <v>8291.899944</v>
      </c>
      <c r="Y15" s="83">
        <v>9064.328925999998</v>
      </c>
      <c r="Z15" s="83">
        <v>10861.237063</v>
      </c>
      <c r="AA15" s="83">
        <v>10949.031926</v>
      </c>
      <c r="AB15" s="83">
        <v>12411.704809</v>
      </c>
      <c r="AC15" s="83">
        <v>12152.09083</v>
      </c>
      <c r="AD15" s="83">
        <v>11420.507965999997</v>
      </c>
      <c r="AE15" s="83">
        <v>13872.728638999999</v>
      </c>
      <c r="AF15" s="83">
        <v>15646.865027</v>
      </c>
      <c r="AG15" s="83">
        <v>12089.739611</v>
      </c>
      <c r="AH15" s="26"/>
      <c r="AI15" s="19">
        <v>32.10758070371514</v>
      </c>
      <c r="AJ15" s="19">
        <v>22.219156738283274</v>
      </c>
      <c r="AK15" s="19">
        <v>4.765346221827201</v>
      </c>
      <c r="AL15" s="19">
        <v>-6.085553868222888</v>
      </c>
      <c r="AM15" s="17">
        <f t="shared" si="8"/>
        <v>12.514824805949559</v>
      </c>
      <c r="AN15" s="17">
        <f t="shared" si="3"/>
        <v>-20.388378662670576</v>
      </c>
      <c r="AO15" s="17">
        <f t="shared" si="4"/>
        <v>33.91940090253755</v>
      </c>
      <c r="AP15" s="17">
        <f t="shared" si="6"/>
        <v>20.691499630761882</v>
      </c>
      <c r="AQ15" s="17" t="e">
        <f>+#REF!/S15*100-100</f>
        <v>#REF!</v>
      </c>
      <c r="AR15" s="17">
        <f t="shared" si="9"/>
        <v>19.052670415612624</v>
      </c>
      <c r="AS15" s="17">
        <f t="shared" si="10"/>
        <v>-8.74569742423273</v>
      </c>
      <c r="AT15" s="17">
        <f t="shared" si="11"/>
        <v>9.315464335274882</v>
      </c>
      <c r="AU15" s="17">
        <f t="shared" si="12"/>
        <v>19.82395113493483</v>
      </c>
      <c r="AV15" s="17">
        <f t="shared" si="13"/>
        <v>0.8083320757179706</v>
      </c>
      <c r="AW15" s="17">
        <f t="shared" si="13"/>
        <v>13.358924267328874</v>
      </c>
      <c r="AX15" s="17">
        <f t="shared" si="13"/>
        <v>-2.091686702150298</v>
      </c>
      <c r="AY15" s="17">
        <f t="shared" si="13"/>
        <v>-6.0202221513513905</v>
      </c>
      <c r="AZ15" s="17">
        <f t="shared" si="13"/>
        <v>21.472080579082032</v>
      </c>
      <c r="BA15" s="17">
        <f t="shared" si="13"/>
        <v>12.788662087806017</v>
      </c>
      <c r="BB15" s="17">
        <f t="shared" si="14"/>
        <v>-22.733789866927822</v>
      </c>
      <c r="BC15" s="17"/>
      <c r="BD15" s="112">
        <v>2491.2902890000005</v>
      </c>
      <c r="BE15" s="112">
        <v>2412.5951210000003</v>
      </c>
      <c r="BF15" s="112"/>
      <c r="BG15" s="112"/>
      <c r="BH15" s="112">
        <f t="shared" si="15"/>
        <v>-3.158811654646172</v>
      </c>
      <c r="BI15" s="17">
        <v>9478.992917</v>
      </c>
      <c r="BJ15" s="17">
        <v>7923.681205</v>
      </c>
      <c r="BK15" s="17"/>
      <c r="BL15" s="17">
        <f t="shared" si="5"/>
        <v>-16.407984747099476</v>
      </c>
      <c r="BM15" s="17"/>
      <c r="BN15" s="52">
        <v>42</v>
      </c>
      <c r="BO15" s="27" t="s">
        <v>32</v>
      </c>
      <c r="BQ15" s="54"/>
    </row>
    <row r="16" spans="2:69" ht="31.5" customHeight="1">
      <c r="B16" s="21">
        <v>53</v>
      </c>
      <c r="C16" s="22" t="s">
        <v>33</v>
      </c>
      <c r="D16" s="23"/>
      <c r="E16" s="17">
        <v>472.136876</v>
      </c>
      <c r="F16" s="17">
        <v>828.1811260000001</v>
      </c>
      <c r="G16" s="17">
        <v>823.529493</v>
      </c>
      <c r="H16" s="17">
        <v>1138.630927</v>
      </c>
      <c r="I16" s="17">
        <v>1367.345968</v>
      </c>
      <c r="J16" s="17">
        <v>880.3727299999999</v>
      </c>
      <c r="K16" s="24">
        <v>1489.711</v>
      </c>
      <c r="L16" s="24">
        <v>1917.266617</v>
      </c>
      <c r="M16" s="24">
        <v>2651.800752</v>
      </c>
      <c r="N16" s="24">
        <v>2747.945169</v>
      </c>
      <c r="O16" s="17">
        <v>2139.278666</v>
      </c>
      <c r="P16" s="17">
        <v>3080.983205</v>
      </c>
      <c r="Q16" s="17">
        <v>2416.474179</v>
      </c>
      <c r="R16" s="17">
        <v>2632.32361</v>
      </c>
      <c r="S16" s="17">
        <v>3941.96673</v>
      </c>
      <c r="T16" s="17">
        <v>6544.205706999999</v>
      </c>
      <c r="U16" s="17">
        <v>7427.476515</v>
      </c>
      <c r="V16" s="17">
        <v>8684.520383</v>
      </c>
      <c r="W16" s="17">
        <v>10454.779434</v>
      </c>
      <c r="X16" s="17">
        <v>7840.527462</v>
      </c>
      <c r="Y16" s="83">
        <v>10580.625874999998</v>
      </c>
      <c r="Z16" s="83">
        <v>12334.237274000001</v>
      </c>
      <c r="AA16" s="83">
        <v>11128.564675999998</v>
      </c>
      <c r="AB16" s="83">
        <v>11890.116491000002</v>
      </c>
      <c r="AC16" s="83">
        <v>12187.233769</v>
      </c>
      <c r="AD16" s="83">
        <v>12114.994385000002</v>
      </c>
      <c r="AE16" s="83">
        <v>13197.402157</v>
      </c>
      <c r="AF16" s="83">
        <v>15334.587097000001</v>
      </c>
      <c r="AG16" s="83">
        <v>15431.188094999998</v>
      </c>
      <c r="AH16" s="26"/>
      <c r="AI16" s="19">
        <v>28.70057460809511</v>
      </c>
      <c r="AJ16" s="19">
        <v>38.3115279057717</v>
      </c>
      <c r="AK16" s="19">
        <v>3.6256274883204327</v>
      </c>
      <c r="AL16" s="19">
        <v>-22.14987802036454</v>
      </c>
      <c r="AM16" s="17">
        <f t="shared" si="8"/>
        <v>44.01972281436289</v>
      </c>
      <c r="AN16" s="17">
        <f t="shared" si="3"/>
        <v>-21.56808336123339</v>
      </c>
      <c r="AO16" s="17">
        <f t="shared" si="4"/>
        <v>8.932412060340084</v>
      </c>
      <c r="AP16" s="17">
        <f t="shared" si="6"/>
        <v>49.752360045123794</v>
      </c>
      <c r="AQ16" s="17" t="e">
        <f>+#REF!/S16*100-100</f>
        <v>#REF!</v>
      </c>
      <c r="AR16" s="17">
        <f t="shared" si="9"/>
        <v>20.384073880064733</v>
      </c>
      <c r="AS16" s="17">
        <f t="shared" si="10"/>
        <v>-25.005328792477314</v>
      </c>
      <c r="AT16" s="17">
        <f t="shared" si="11"/>
        <v>34.94788362492437</v>
      </c>
      <c r="AU16" s="17">
        <f t="shared" si="12"/>
        <v>16.57379648158104</v>
      </c>
      <c r="AV16" s="17">
        <f t="shared" si="13"/>
        <v>-9.775007332974724</v>
      </c>
      <c r="AW16" s="17">
        <f t="shared" si="13"/>
        <v>6.8432168673322025</v>
      </c>
      <c r="AX16" s="17">
        <f t="shared" si="13"/>
        <v>2.498859268745562</v>
      </c>
      <c r="AY16" s="17">
        <f t="shared" si="13"/>
        <v>-0.5927463554834702</v>
      </c>
      <c r="AZ16" s="17">
        <f t="shared" si="13"/>
        <v>8.93444716194145</v>
      </c>
      <c r="BA16" s="17">
        <f t="shared" si="13"/>
        <v>16.193982077498646</v>
      </c>
      <c r="BB16" s="17">
        <f t="shared" si="14"/>
        <v>0.6299549990419706</v>
      </c>
      <c r="BC16" s="17"/>
      <c r="BD16" s="112">
        <v>3003.707765</v>
      </c>
      <c r="BE16" s="112">
        <v>2850.876224</v>
      </c>
      <c r="BF16" s="112"/>
      <c r="BG16" s="112"/>
      <c r="BH16" s="112">
        <f t="shared" si="15"/>
        <v>-5.08809621164994</v>
      </c>
      <c r="BI16" s="17">
        <v>11825.46572</v>
      </c>
      <c r="BJ16" s="17">
        <v>10009.945197000001</v>
      </c>
      <c r="BK16" s="17"/>
      <c r="BL16" s="17">
        <f t="shared" si="5"/>
        <v>-15.352634441529625</v>
      </c>
      <c r="BM16" s="17"/>
      <c r="BN16" s="52">
        <v>53</v>
      </c>
      <c r="BO16" s="27" t="s">
        <v>34</v>
      </c>
      <c r="BQ16" s="54"/>
    </row>
    <row r="17" spans="2:69" ht="31.5" customHeight="1">
      <c r="B17" s="21">
        <v>111</v>
      </c>
      <c r="C17" s="22" t="s">
        <v>35</v>
      </c>
      <c r="D17" s="23"/>
      <c r="E17" s="17">
        <v>470.045205</v>
      </c>
      <c r="F17" s="17">
        <v>601.635235</v>
      </c>
      <c r="G17" s="17">
        <v>209.37910399999998</v>
      </c>
      <c r="H17" s="17">
        <v>214.688641</v>
      </c>
      <c r="I17" s="17">
        <v>446.587725</v>
      </c>
      <c r="J17" s="17">
        <v>224.028663</v>
      </c>
      <c r="K17" s="24">
        <v>755.762</v>
      </c>
      <c r="L17" s="24">
        <v>920.827874</v>
      </c>
      <c r="M17" s="24">
        <v>838.246549</v>
      </c>
      <c r="N17" s="25">
        <v>685.674704</v>
      </c>
      <c r="O17" s="17">
        <v>557.895304</v>
      </c>
      <c r="P17" s="17">
        <v>531.216563</v>
      </c>
      <c r="Q17" s="17">
        <v>301.043374</v>
      </c>
      <c r="R17" s="17">
        <v>538.553591</v>
      </c>
      <c r="S17" s="17">
        <v>957.219031</v>
      </c>
      <c r="T17" s="17">
        <v>944.1968499999999</v>
      </c>
      <c r="U17" s="17">
        <v>866.3934270000001</v>
      </c>
      <c r="V17" s="17">
        <v>778.625444</v>
      </c>
      <c r="W17" s="17">
        <v>1685.242003</v>
      </c>
      <c r="X17" s="17">
        <v>2074.346626</v>
      </c>
      <c r="Y17" s="83">
        <v>2793.977755</v>
      </c>
      <c r="Z17" s="83">
        <v>4379.47679</v>
      </c>
      <c r="AA17" s="83">
        <v>3703.3830370000005</v>
      </c>
      <c r="AB17" s="83">
        <v>3414.092758</v>
      </c>
      <c r="AC17" s="83">
        <v>4289.973313</v>
      </c>
      <c r="AD17" s="83">
        <v>3456.384068</v>
      </c>
      <c r="AE17" s="83">
        <v>3349.27162</v>
      </c>
      <c r="AF17" s="83">
        <v>4248.048538000002</v>
      </c>
      <c r="AG17" s="83">
        <v>5120.977928</v>
      </c>
      <c r="AH17" s="26"/>
      <c r="AI17" s="19">
        <v>21.84098618348105</v>
      </c>
      <c r="AJ17" s="19">
        <v>-8.968160861733438</v>
      </c>
      <c r="AK17" s="19">
        <v>-18.20130905185509</v>
      </c>
      <c r="AL17" s="19">
        <v>-18.635571540641223</v>
      </c>
      <c r="AM17" s="17">
        <f t="shared" si="8"/>
        <v>-4.782033619698666</v>
      </c>
      <c r="AN17" s="17">
        <f t="shared" si="3"/>
        <v>-43.3294450948812</v>
      </c>
      <c r="AO17" s="17">
        <f t="shared" si="4"/>
        <v>78.89567999593311</v>
      </c>
      <c r="AP17" s="17">
        <f t="shared" si="6"/>
        <v>77.73886331768978</v>
      </c>
      <c r="AQ17" s="17" t="e">
        <f>+#REF!/S17*100-100</f>
        <v>#REF!</v>
      </c>
      <c r="AR17" s="17">
        <f t="shared" si="9"/>
        <v>116.43808534466541</v>
      </c>
      <c r="AS17" s="17">
        <f t="shared" si="10"/>
        <v>23.088946412879068</v>
      </c>
      <c r="AT17" s="17">
        <f t="shared" si="11"/>
        <v>34.69194203032873</v>
      </c>
      <c r="AU17" s="17">
        <f t="shared" si="12"/>
        <v>56.74701712147311</v>
      </c>
      <c r="AV17" s="17">
        <f t="shared" si="13"/>
        <v>-15.437774542926604</v>
      </c>
      <c r="AW17" s="17">
        <f t="shared" si="13"/>
        <v>-7.811513853947602</v>
      </c>
      <c r="AX17" s="17">
        <f t="shared" si="13"/>
        <v>25.654855245148568</v>
      </c>
      <c r="AY17" s="17">
        <f t="shared" si="13"/>
        <v>-19.431105607905693</v>
      </c>
      <c r="AZ17" s="17">
        <f t="shared" si="13"/>
        <v>-3.098974127084759</v>
      </c>
      <c r="BA17" s="17">
        <f t="shared" si="13"/>
        <v>26.834996380496662</v>
      </c>
      <c r="BB17" s="17">
        <f t="shared" si="14"/>
        <v>20.54895046964262</v>
      </c>
      <c r="BC17" s="17"/>
      <c r="BD17" s="112">
        <v>1189.2871639999998</v>
      </c>
      <c r="BE17" s="112">
        <v>785.756015</v>
      </c>
      <c r="BF17" s="112"/>
      <c r="BG17" s="112"/>
      <c r="BH17" s="112">
        <f t="shared" si="15"/>
        <v>-33.93050570248985</v>
      </c>
      <c r="BI17" s="17">
        <v>3950.8300099999997</v>
      </c>
      <c r="BJ17" s="17">
        <v>3833.725729</v>
      </c>
      <c r="BK17" s="17"/>
      <c r="BL17" s="17">
        <f t="shared" si="5"/>
        <v>-2.9640425101458594</v>
      </c>
      <c r="BM17" s="17"/>
      <c r="BN17" s="52">
        <v>111</v>
      </c>
      <c r="BO17" s="27" t="s">
        <v>36</v>
      </c>
      <c r="BQ17" s="54"/>
    </row>
    <row r="18" spans="2:69" ht="31.5" customHeight="1">
      <c r="B18" s="21">
        <v>121</v>
      </c>
      <c r="C18" s="22" t="s">
        <v>37</v>
      </c>
      <c r="D18" s="23"/>
      <c r="E18" s="17">
        <v>134.91848000000002</v>
      </c>
      <c r="F18" s="17">
        <v>146.048609</v>
      </c>
      <c r="G18" s="17">
        <v>165.12349700000001</v>
      </c>
      <c r="H18" s="17">
        <v>169.060032</v>
      </c>
      <c r="I18" s="17">
        <v>233.320128</v>
      </c>
      <c r="J18" s="17">
        <v>220.66793900000002</v>
      </c>
      <c r="K18" s="24">
        <v>313.798</v>
      </c>
      <c r="L18" s="24">
        <v>306.445374</v>
      </c>
      <c r="M18" s="24">
        <v>337.625986</v>
      </c>
      <c r="N18" s="17">
        <v>298.14701</v>
      </c>
      <c r="O18" s="17">
        <v>258.256485</v>
      </c>
      <c r="P18" s="17">
        <v>240.900945</v>
      </c>
      <c r="Q18" s="17">
        <v>188.173748</v>
      </c>
      <c r="R18" s="17">
        <v>269.860229</v>
      </c>
      <c r="S18" s="17">
        <v>525.181961</v>
      </c>
      <c r="T18" s="17">
        <v>624.467141</v>
      </c>
      <c r="U18" s="17">
        <v>762.243671</v>
      </c>
      <c r="V18" s="17">
        <v>950.398249</v>
      </c>
      <c r="W18" s="17">
        <v>858.180329</v>
      </c>
      <c r="X18" s="17">
        <v>1205.718429</v>
      </c>
      <c r="Y18" s="83">
        <v>1112.755919</v>
      </c>
      <c r="Z18" s="83">
        <v>1793.8440369999998</v>
      </c>
      <c r="AA18" s="83">
        <v>2137.0693400000005</v>
      </c>
      <c r="AB18" s="83">
        <v>2244.379409</v>
      </c>
      <c r="AC18" s="83">
        <v>2628.3589659999993</v>
      </c>
      <c r="AD18" s="83">
        <v>2388.5911269999997</v>
      </c>
      <c r="AE18" s="83">
        <v>2298.9937079999995</v>
      </c>
      <c r="AF18" s="83">
        <v>2090.266593</v>
      </c>
      <c r="AG18" s="83">
        <v>1735.9184470000002</v>
      </c>
      <c r="AH18" s="26"/>
      <c r="AI18" s="19">
        <v>-2.343107986666581</v>
      </c>
      <c r="AJ18" s="19">
        <v>10.17493316769729</v>
      </c>
      <c r="AK18" s="19">
        <v>-11.693109427898122</v>
      </c>
      <c r="AL18" s="19">
        <v>-13.379481820059183</v>
      </c>
      <c r="AM18" s="17">
        <f t="shared" si="8"/>
        <v>-6.720272677760633</v>
      </c>
      <c r="AN18" s="17">
        <f t="shared" si="3"/>
        <v>-21.887501105485498</v>
      </c>
      <c r="AO18" s="17">
        <f t="shared" si="4"/>
        <v>43.41013657229169</v>
      </c>
      <c r="AP18" s="17">
        <f t="shared" si="6"/>
        <v>94.61258257510781</v>
      </c>
      <c r="AQ18" s="17" t="e">
        <f>+#REF!/S18*100-100</f>
        <v>#REF!</v>
      </c>
      <c r="AR18" s="17">
        <f t="shared" si="9"/>
        <v>-9.703081849848814</v>
      </c>
      <c r="AS18" s="17">
        <f t="shared" si="10"/>
        <v>40.49709463801983</v>
      </c>
      <c r="AT18" s="17">
        <f t="shared" si="11"/>
        <v>-7.710134287082383</v>
      </c>
      <c r="AU18" s="17">
        <f t="shared" si="12"/>
        <v>61.20732375991972</v>
      </c>
      <c r="AV18" s="17">
        <f t="shared" si="13"/>
        <v>19.133508594983866</v>
      </c>
      <c r="AW18" s="17">
        <f t="shared" si="13"/>
        <v>5.021365801822782</v>
      </c>
      <c r="AX18" s="17">
        <f t="shared" si="13"/>
        <v>17.10849580334923</v>
      </c>
      <c r="AY18" s="17">
        <f t="shared" si="13"/>
        <v>-9.12233991253079</v>
      </c>
      <c r="AZ18" s="17">
        <f t="shared" si="13"/>
        <v>-3.7510571812485978</v>
      </c>
      <c r="BA18" s="17">
        <f t="shared" si="13"/>
        <v>-9.079064212906488</v>
      </c>
      <c r="BB18" s="17">
        <f t="shared" si="14"/>
        <v>-16.95229437176387</v>
      </c>
      <c r="BC18" s="17"/>
      <c r="BD18" s="112">
        <v>369.51743999999997</v>
      </c>
      <c r="BE18" s="112">
        <v>505.365403</v>
      </c>
      <c r="BF18" s="112"/>
      <c r="BG18" s="112"/>
      <c r="BH18" s="112">
        <f t="shared" si="15"/>
        <v>36.7636133764079</v>
      </c>
      <c r="BI18" s="17">
        <v>1352.4019879999998</v>
      </c>
      <c r="BJ18" s="17">
        <v>1287.5059820000001</v>
      </c>
      <c r="BK18" s="17"/>
      <c r="BL18" s="17">
        <f t="shared" si="5"/>
        <v>-4.798573691537618</v>
      </c>
      <c r="BM18" s="17"/>
      <c r="BN18" s="52">
        <v>121</v>
      </c>
      <c r="BO18" s="27" t="s">
        <v>38</v>
      </c>
      <c r="BQ18" s="54"/>
    </row>
    <row r="19" spans="2:69" ht="31.5" customHeight="1">
      <c r="B19" s="21">
        <v>322</v>
      </c>
      <c r="C19" s="22" t="s">
        <v>39</v>
      </c>
      <c r="D19" s="23"/>
      <c r="E19" s="17">
        <v>322.050971</v>
      </c>
      <c r="F19" s="17">
        <v>499.71801899999997</v>
      </c>
      <c r="G19" s="17">
        <v>581.671247</v>
      </c>
      <c r="H19" s="17">
        <v>461.865156</v>
      </c>
      <c r="I19" s="17">
        <v>610.137704</v>
      </c>
      <c r="J19" s="17">
        <v>533.19823</v>
      </c>
      <c r="K19" s="24">
        <v>788.837</v>
      </c>
      <c r="L19" s="24">
        <v>1205.509522</v>
      </c>
      <c r="M19" s="24">
        <v>1496.649939</v>
      </c>
      <c r="N19" s="17">
        <v>1280.128175</v>
      </c>
      <c r="O19" s="17">
        <v>1452.085429</v>
      </c>
      <c r="P19" s="17">
        <v>3138.112926</v>
      </c>
      <c r="Q19" s="17">
        <v>1815.987844</v>
      </c>
      <c r="R19" s="17">
        <v>4068.980182</v>
      </c>
      <c r="S19" s="17">
        <v>5633.22338</v>
      </c>
      <c r="T19" s="17">
        <v>6492.259207999999</v>
      </c>
      <c r="U19" s="17">
        <v>5791.117426</v>
      </c>
      <c r="V19" s="17">
        <v>7954.904150999999</v>
      </c>
      <c r="W19" s="17">
        <v>9796.463720999998</v>
      </c>
      <c r="X19" s="17">
        <v>9183.445522</v>
      </c>
      <c r="Y19" s="83">
        <v>12223.205578</v>
      </c>
      <c r="Z19" s="83">
        <v>16433.500087</v>
      </c>
      <c r="AA19" s="83">
        <v>17423.951644</v>
      </c>
      <c r="AB19" s="83">
        <v>17425.969816999997</v>
      </c>
      <c r="AC19" s="83">
        <v>17702.418692000003</v>
      </c>
      <c r="AD19" s="83">
        <v>10279.444812999998</v>
      </c>
      <c r="AE19" s="83">
        <v>8333.410199</v>
      </c>
      <c r="AF19" s="83">
        <v>11306.820802</v>
      </c>
      <c r="AG19" s="83">
        <v>14112.311252</v>
      </c>
      <c r="AH19" s="26"/>
      <c r="AI19" s="19">
        <v>52.821117924235324</v>
      </c>
      <c r="AJ19" s="19">
        <v>24.15081852833343</v>
      </c>
      <c r="AK19" s="19">
        <v>-14.467094699824784</v>
      </c>
      <c r="AL19" s="19">
        <v>13.432815350697197</v>
      </c>
      <c r="AM19" s="17">
        <f t="shared" si="8"/>
        <v>116.1107647888945</v>
      </c>
      <c r="AN19" s="17">
        <f t="shared" si="3"/>
        <v>-42.13121430544721</v>
      </c>
      <c r="AO19" s="17">
        <f t="shared" si="4"/>
        <v>124.06428520123947</v>
      </c>
      <c r="AP19" s="17">
        <f t="shared" si="6"/>
        <v>38.443126484610644</v>
      </c>
      <c r="AQ19" s="17" t="e">
        <f>+#REF!/S19*100-100</f>
        <v>#REF!</v>
      </c>
      <c r="AR19" s="17">
        <f t="shared" si="9"/>
        <v>23.149990685538285</v>
      </c>
      <c r="AS19" s="17">
        <f t="shared" si="10"/>
        <v>-6.257545747716236</v>
      </c>
      <c r="AT19" s="17">
        <f t="shared" si="11"/>
        <v>33.10043108240697</v>
      </c>
      <c r="AU19" s="17">
        <f t="shared" si="12"/>
        <v>34.44509283700441</v>
      </c>
      <c r="AV19" s="17">
        <f t="shared" si="13"/>
        <v>6.027027424203538</v>
      </c>
      <c r="AW19" s="17">
        <f t="shared" si="13"/>
        <v>0.011582751382860579</v>
      </c>
      <c r="AX19" s="17">
        <f t="shared" si="13"/>
        <v>1.5864188788523848</v>
      </c>
      <c r="AY19" s="17">
        <f t="shared" si="13"/>
        <v>-41.931975557411036</v>
      </c>
      <c r="AZ19" s="17">
        <f t="shared" si="13"/>
        <v>-18.931320216233146</v>
      </c>
      <c r="BA19" s="17">
        <f t="shared" si="13"/>
        <v>35.68059812244459</v>
      </c>
      <c r="BB19" s="17">
        <f t="shared" si="14"/>
        <v>24.812372099359266</v>
      </c>
      <c r="BC19" s="17"/>
      <c r="BD19" s="112">
        <v>3025.167525</v>
      </c>
      <c r="BE19" s="112">
        <v>3577.7111200000004</v>
      </c>
      <c r="BF19" s="112"/>
      <c r="BG19" s="112"/>
      <c r="BH19" s="112">
        <f t="shared" si="15"/>
        <v>18.264892454179062</v>
      </c>
      <c r="BI19" s="17">
        <v>10844.418300000001</v>
      </c>
      <c r="BJ19" s="17">
        <v>7755.499907999999</v>
      </c>
      <c r="BK19" s="17"/>
      <c r="BL19" s="17">
        <f t="shared" si="5"/>
        <v>-28.483947285581944</v>
      </c>
      <c r="BM19" s="17"/>
      <c r="BN19" s="52">
        <v>322</v>
      </c>
      <c r="BO19" s="27" t="s">
        <v>40</v>
      </c>
      <c r="BQ19" s="54"/>
    </row>
    <row r="20" spans="2:69" ht="31.5" customHeight="1">
      <c r="B20" s="29"/>
      <c r="C20" s="9"/>
      <c r="D20" s="23"/>
      <c r="E20" s="17"/>
      <c r="F20" s="17"/>
      <c r="G20" s="17"/>
      <c r="H20" s="17"/>
      <c r="I20" s="17"/>
      <c r="J20" s="17"/>
      <c r="K20" s="24"/>
      <c r="L20" s="24"/>
      <c r="M20" s="24"/>
      <c r="N20" s="24"/>
      <c r="O20" s="17"/>
      <c r="P20" s="17"/>
      <c r="Q20" s="17"/>
      <c r="R20" s="17"/>
      <c r="S20" s="17"/>
      <c r="T20" s="17">
        <v>0</v>
      </c>
      <c r="U20" s="17">
        <v>0</v>
      </c>
      <c r="V20" s="17"/>
      <c r="W20" s="17"/>
      <c r="X20" s="17"/>
      <c r="Y20" s="83"/>
      <c r="Z20" s="83"/>
      <c r="AA20" s="83"/>
      <c r="AB20" s="83"/>
      <c r="AC20" s="83"/>
      <c r="AD20" s="83"/>
      <c r="AH20" s="26"/>
      <c r="AI20" s="19"/>
      <c r="AJ20" s="19"/>
      <c r="AK20" s="19"/>
      <c r="AL20" s="19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12"/>
      <c r="BE20" s="112"/>
      <c r="BF20" s="112"/>
      <c r="BG20" s="112"/>
      <c r="BH20" s="112"/>
      <c r="BK20" s="17"/>
      <c r="BL20" s="17"/>
      <c r="BM20" s="17"/>
      <c r="BN20" s="28"/>
      <c r="BO20" s="30"/>
      <c r="BQ20" s="54"/>
    </row>
    <row r="21" spans="2:70" ht="31.5" customHeight="1">
      <c r="B21" s="15" t="s">
        <v>41</v>
      </c>
      <c r="D21" s="16"/>
      <c r="E21" s="17">
        <v>737.5996899999999</v>
      </c>
      <c r="F21" s="17">
        <v>2075.577685</v>
      </c>
      <c r="G21" s="17">
        <v>1575.0416959999998</v>
      </c>
      <c r="H21" s="17">
        <v>1772.1658679999998</v>
      </c>
      <c r="I21" s="17">
        <v>2525.713198</v>
      </c>
      <c r="J21" s="17">
        <v>1381.2974760000004</v>
      </c>
      <c r="K21" s="17">
        <v>2416.4840000000004</v>
      </c>
      <c r="L21" s="17">
        <v>4266.228543</v>
      </c>
      <c r="M21" s="24">
        <v>5334.834540999999</v>
      </c>
      <c r="N21" s="17">
        <v>5327.60128</v>
      </c>
      <c r="O21" s="17">
        <v>5062.472380000001</v>
      </c>
      <c r="P21" s="17">
        <f>+SUM(P22:P29)</f>
        <v>7220.017394000001</v>
      </c>
      <c r="Q21" s="17">
        <f>+SUM(Q22:Q29)</f>
        <v>4083.6743170000004</v>
      </c>
      <c r="R21" s="87">
        <f>+SUM(R22:R29)</f>
        <v>5007.977805999999</v>
      </c>
      <c r="S21" s="87">
        <f>+SUM(S22:S29)</f>
        <v>7536.397230999999</v>
      </c>
      <c r="T21" s="87">
        <v>12100.276926000002</v>
      </c>
      <c r="U21" s="87">
        <v>13975.300275000001</v>
      </c>
      <c r="V21" s="17">
        <v>16116.330152000002</v>
      </c>
      <c r="W21" s="17">
        <v>18694.021989999997</v>
      </c>
      <c r="X21" s="17">
        <v>19289.706894000003</v>
      </c>
      <c r="Y21" s="83">
        <v>24734.92966000001</v>
      </c>
      <c r="Z21" s="83">
        <v>29692.267561999997</v>
      </c>
      <c r="AA21" s="83">
        <v>26699.251631000006</v>
      </c>
      <c r="AB21" s="83">
        <v>30415.893985000002</v>
      </c>
      <c r="AC21" s="83">
        <v>29006.394130000004</v>
      </c>
      <c r="AD21" s="83">
        <v>28586.784147000002</v>
      </c>
      <c r="AE21" s="13">
        <v>27947.075534999996</v>
      </c>
      <c r="AF21" s="13">
        <v>28488.121356</v>
      </c>
      <c r="AG21" s="13">
        <v>22878.252583</v>
      </c>
      <c r="AH21" s="54"/>
      <c r="AI21" s="55">
        <v>76.54693939624676</v>
      </c>
      <c r="AJ21" s="55">
        <v>25.04802514045717</v>
      </c>
      <c r="AK21" s="55">
        <v>-0.135585479632212</v>
      </c>
      <c r="AL21" s="55">
        <v>-4.976515434728597</v>
      </c>
      <c r="AM21" s="53">
        <f aca="true" t="shared" si="16" ref="AM21:AM29">+P21/O21*100-100</f>
        <v>42.61840563365206</v>
      </c>
      <c r="AN21" s="53">
        <f t="shared" si="3"/>
        <v>-43.439550154080976</v>
      </c>
      <c r="AO21" s="53">
        <f t="shared" si="4"/>
        <v>22.634113723325072</v>
      </c>
      <c r="AP21" s="53">
        <f aca="true" t="shared" si="17" ref="AP21:AP29">+S21/R21*100-100</f>
        <v>50.487832074070496</v>
      </c>
      <c r="AQ21" s="53" t="e">
        <f>+#REF!/S21*100-100</f>
        <v>#REF!</v>
      </c>
      <c r="AR21" s="17">
        <f aca="true" t="shared" si="18" ref="AR21:BB21">+W21/V21*100-100</f>
        <v>15.994285384381442</v>
      </c>
      <c r="AS21" s="17">
        <f t="shared" si="18"/>
        <v>3.18649942916862</v>
      </c>
      <c r="AT21" s="17">
        <f t="shared" si="18"/>
        <v>28.228644405653057</v>
      </c>
      <c r="AU21" s="17">
        <f t="shared" si="18"/>
        <v>20.04185162497845</v>
      </c>
      <c r="AV21" s="17">
        <f t="shared" si="18"/>
        <v>-10.080119090771078</v>
      </c>
      <c r="AW21" s="17">
        <f t="shared" si="18"/>
        <v>13.920398988579421</v>
      </c>
      <c r="AX21" s="17">
        <f t="shared" si="18"/>
        <v>-4.634089846890944</v>
      </c>
      <c r="AY21" s="17">
        <f t="shared" si="18"/>
        <v>-1.4466120163692437</v>
      </c>
      <c r="AZ21" s="17">
        <f t="shared" si="18"/>
        <v>-2.2377774593688997</v>
      </c>
      <c r="BA21" s="17">
        <f t="shared" si="18"/>
        <v>1.9359657876274525</v>
      </c>
      <c r="BB21" s="17">
        <f t="shared" si="18"/>
        <v>-19.691957580833886</v>
      </c>
      <c r="BC21" s="17"/>
      <c r="BD21" s="112">
        <v>7258.299217</v>
      </c>
      <c r="BE21" s="112">
        <v>6127.754785000001</v>
      </c>
      <c r="BF21" s="112"/>
      <c r="BG21" s="112"/>
      <c r="BH21" s="112">
        <f>+BE21/BD21*100-100</f>
        <v>-15.575886281349469</v>
      </c>
      <c r="BI21" s="17">
        <v>18251.931273</v>
      </c>
      <c r="BJ21" s="17">
        <v>13183.247282</v>
      </c>
      <c r="BK21" s="17"/>
      <c r="BL21" s="17">
        <f t="shared" si="5"/>
        <v>-27.770672128806883</v>
      </c>
      <c r="BM21" s="17"/>
      <c r="BN21" s="72" t="s">
        <v>42</v>
      </c>
      <c r="BO21" s="20"/>
      <c r="BP21" s="54"/>
      <c r="BQ21" s="54"/>
      <c r="BR21" s="54"/>
    </row>
    <row r="22" spans="2:69" ht="31.5" customHeight="1">
      <c r="B22" s="21">
        <v>51</v>
      </c>
      <c r="C22" s="22" t="s">
        <v>43</v>
      </c>
      <c r="D22" s="23"/>
      <c r="E22" s="17">
        <v>85.993994</v>
      </c>
      <c r="F22" s="17">
        <v>568.90451</v>
      </c>
      <c r="G22" s="17">
        <v>258.660059</v>
      </c>
      <c r="H22" s="17">
        <v>364.813391</v>
      </c>
      <c r="I22" s="17">
        <v>737.519404</v>
      </c>
      <c r="J22" s="17">
        <v>222.498062</v>
      </c>
      <c r="K22" s="24">
        <v>327.78</v>
      </c>
      <c r="L22" s="24">
        <v>1020.832612</v>
      </c>
      <c r="M22" s="24">
        <v>1674.517664</v>
      </c>
      <c r="N22" s="24">
        <v>1394.812487</v>
      </c>
      <c r="O22" s="17">
        <v>1325.037711</v>
      </c>
      <c r="P22" s="17">
        <v>2596.279725</v>
      </c>
      <c r="Q22" s="17">
        <v>588.036124</v>
      </c>
      <c r="R22" s="17">
        <v>814.39719</v>
      </c>
      <c r="S22" s="17">
        <v>2219.740602</v>
      </c>
      <c r="T22" s="17">
        <v>4213.556246</v>
      </c>
      <c r="U22" s="17">
        <v>4296.117347999999</v>
      </c>
      <c r="V22" s="17">
        <v>4268.704396</v>
      </c>
      <c r="W22" s="17">
        <v>4746.753501</v>
      </c>
      <c r="X22" s="17">
        <v>4265.400937</v>
      </c>
      <c r="Y22" s="83">
        <v>6819.601178</v>
      </c>
      <c r="Z22" s="83">
        <v>8474.786820000001</v>
      </c>
      <c r="AA22" s="83">
        <v>7248.446647</v>
      </c>
      <c r="AB22" s="83">
        <v>9126.820426</v>
      </c>
      <c r="AC22" s="83">
        <v>7717.928205</v>
      </c>
      <c r="AD22" s="83">
        <v>9223.243498000002</v>
      </c>
      <c r="AE22" s="83">
        <v>9839.843675</v>
      </c>
      <c r="AF22" s="83">
        <v>8605.64869</v>
      </c>
      <c r="AG22" s="83">
        <v>5903.962526999999</v>
      </c>
      <c r="AH22" s="26"/>
      <c r="AI22" s="19">
        <v>211.4383464518885</v>
      </c>
      <c r="AJ22" s="19">
        <v>64.0344993210307</v>
      </c>
      <c r="AK22" s="19">
        <v>-16.703626543529865</v>
      </c>
      <c r="AL22" s="19">
        <v>-5.002448476072459</v>
      </c>
      <c r="AM22" s="17">
        <f t="shared" si="16"/>
        <v>95.94006294663112</v>
      </c>
      <c r="AN22" s="17">
        <f t="shared" si="3"/>
        <v>-77.35081785149326</v>
      </c>
      <c r="AO22" s="17">
        <f t="shared" si="4"/>
        <v>38.49441501318381</v>
      </c>
      <c r="AP22" s="17">
        <f t="shared" si="17"/>
        <v>172.562409258804</v>
      </c>
      <c r="AQ22" s="17" t="e">
        <f>+#REF!/S22*100-100</f>
        <v>#REF!</v>
      </c>
      <c r="AR22" s="17">
        <f aca="true" t="shared" si="19" ref="AR22:AR29">+W22/V22*100-100</f>
        <v>11.198927371217309</v>
      </c>
      <c r="AS22" s="17">
        <f aca="true" t="shared" si="20" ref="AS22:AS29">+X22/W22*100-100</f>
        <v>-10.140669067786916</v>
      </c>
      <c r="AT22" s="17">
        <f aca="true" t="shared" si="21" ref="AT22:AT29">+Y22/X22*100-100</f>
        <v>59.88183241682444</v>
      </c>
      <c r="AU22" s="17">
        <f aca="true" t="shared" si="22" ref="AU22:AU29">+Z22/Y22*100-100</f>
        <v>24.271003520552227</v>
      </c>
      <c r="AV22" s="17">
        <f aca="true" t="shared" si="23" ref="AV22:BA29">+AA22/Z22*100-100</f>
        <v>-14.470454526430217</v>
      </c>
      <c r="AW22" s="17">
        <f t="shared" si="23"/>
        <v>25.91415610098234</v>
      </c>
      <c r="AX22" s="17">
        <f t="shared" si="23"/>
        <v>-15.436835121532837</v>
      </c>
      <c r="AY22" s="17">
        <f t="shared" si="23"/>
        <v>19.504137030256302</v>
      </c>
      <c r="AZ22" s="17">
        <f t="shared" si="23"/>
        <v>6.68528568213236</v>
      </c>
      <c r="BA22" s="17">
        <f t="shared" si="23"/>
        <v>-12.542831225415782</v>
      </c>
      <c r="BB22" s="17">
        <f aca="true" t="shared" si="24" ref="BB22:BB27">+AG22/AF22*100-100</f>
        <v>-31.394334818006627</v>
      </c>
      <c r="BC22" s="17"/>
      <c r="BD22" s="112">
        <v>1889.238601</v>
      </c>
      <c r="BE22" s="112">
        <v>1196.3555310000002</v>
      </c>
      <c r="BF22" s="112"/>
      <c r="BG22" s="112"/>
      <c r="BH22" s="112">
        <f>+BE22/BD22*100-100</f>
        <v>-36.675254763122425</v>
      </c>
      <c r="BI22" s="17">
        <v>4767.089523</v>
      </c>
      <c r="BJ22" s="17">
        <v>1952.2842480000002</v>
      </c>
      <c r="BK22" s="17"/>
      <c r="BL22" s="17">
        <f t="shared" si="5"/>
        <v>-59.046620824284446</v>
      </c>
      <c r="BM22" s="17"/>
      <c r="BN22" s="52">
        <v>51</v>
      </c>
      <c r="BO22" s="31" t="s">
        <v>44</v>
      </c>
      <c r="BQ22" s="54"/>
    </row>
    <row r="23" spans="2:69" ht="31.5" customHeight="1">
      <c r="B23" s="21">
        <v>61</v>
      </c>
      <c r="C23" s="22" t="s">
        <v>45</v>
      </c>
      <c r="D23" s="23"/>
      <c r="E23" s="17">
        <v>74.91743799999999</v>
      </c>
      <c r="F23" s="17">
        <v>219.87709700000002</v>
      </c>
      <c r="G23" s="17">
        <v>227.37169699999998</v>
      </c>
      <c r="H23" s="17">
        <v>242.057502</v>
      </c>
      <c r="I23" s="17">
        <v>310.498337</v>
      </c>
      <c r="J23" s="17">
        <v>201.395612</v>
      </c>
      <c r="K23" s="24">
        <v>333.567</v>
      </c>
      <c r="L23" s="24">
        <v>763.618762</v>
      </c>
      <c r="M23" s="24">
        <v>1008.604915</v>
      </c>
      <c r="N23" s="24">
        <v>1080.905153</v>
      </c>
      <c r="O23" s="17">
        <v>941.644987</v>
      </c>
      <c r="P23" s="17">
        <v>1291.461254</v>
      </c>
      <c r="Q23" s="17">
        <v>707.531388</v>
      </c>
      <c r="R23" s="17">
        <v>739.316249</v>
      </c>
      <c r="S23" s="17">
        <v>917.18568</v>
      </c>
      <c r="T23" s="17">
        <v>1439.68051</v>
      </c>
      <c r="U23" s="17">
        <v>1838.6820809999997</v>
      </c>
      <c r="V23" s="17">
        <v>2296.6861289999997</v>
      </c>
      <c r="W23" s="17">
        <v>3027.357629</v>
      </c>
      <c r="X23" s="17">
        <v>2619.2944270000003</v>
      </c>
      <c r="Y23" s="83">
        <v>3499.191215</v>
      </c>
      <c r="Z23" s="83">
        <v>4337.38003</v>
      </c>
      <c r="AA23" s="83">
        <v>4352.554072</v>
      </c>
      <c r="AB23" s="83">
        <v>4962.451502</v>
      </c>
      <c r="AC23" s="83">
        <v>4663.919687999999</v>
      </c>
      <c r="AD23" s="83">
        <v>3765.900837</v>
      </c>
      <c r="AE23" s="83">
        <v>3268.3333340000004</v>
      </c>
      <c r="AF23" s="83">
        <v>3379.3796990000005</v>
      </c>
      <c r="AG23" s="83">
        <v>3139.807225</v>
      </c>
      <c r="AH23" s="26"/>
      <c r="AI23" s="19">
        <v>128.92515206840005</v>
      </c>
      <c r="AJ23" s="19">
        <v>32.08225952415768</v>
      </c>
      <c r="AK23" s="19">
        <v>7.1683408364116445</v>
      </c>
      <c r="AL23" s="19">
        <v>-12.883661958081163</v>
      </c>
      <c r="AM23" s="17">
        <f t="shared" si="16"/>
        <v>37.14948540367476</v>
      </c>
      <c r="AN23" s="17">
        <f t="shared" si="3"/>
        <v>-45.21466394685969</v>
      </c>
      <c r="AO23" s="17">
        <f t="shared" si="4"/>
        <v>4.49236055658919</v>
      </c>
      <c r="AP23" s="17">
        <f t="shared" si="17"/>
        <v>24.058639484873538</v>
      </c>
      <c r="AQ23" s="17" t="e">
        <f>+#REF!/S23*100-100</f>
        <v>#REF!</v>
      </c>
      <c r="AR23" s="17">
        <f t="shared" si="19"/>
        <v>31.814164363771482</v>
      </c>
      <c r="AS23" s="17">
        <f t="shared" si="20"/>
        <v>-13.479187199128233</v>
      </c>
      <c r="AT23" s="17">
        <f t="shared" si="21"/>
        <v>33.592893526207604</v>
      </c>
      <c r="AU23" s="17">
        <f t="shared" si="22"/>
        <v>23.953787132493147</v>
      </c>
      <c r="AV23" s="17">
        <f t="shared" si="23"/>
        <v>0.349843497573346</v>
      </c>
      <c r="AW23" s="17">
        <f t="shared" si="23"/>
        <v>14.012403290368596</v>
      </c>
      <c r="AX23" s="17">
        <f t="shared" si="23"/>
        <v>-6.015813230208593</v>
      </c>
      <c r="AY23" s="17">
        <f t="shared" si="23"/>
        <v>-19.2545950846999</v>
      </c>
      <c r="AZ23" s="17">
        <f t="shared" si="23"/>
        <v>-13.212443039163318</v>
      </c>
      <c r="BA23" s="17">
        <f t="shared" si="23"/>
        <v>3.3976450273538745</v>
      </c>
      <c r="BB23" s="17">
        <f t="shared" si="24"/>
        <v>-7.089244042949446</v>
      </c>
      <c r="BC23" s="17"/>
      <c r="BD23" s="112">
        <v>1026.9777119999999</v>
      </c>
      <c r="BE23" s="112">
        <v>1015.630692</v>
      </c>
      <c r="BF23" s="112"/>
      <c r="BG23" s="112"/>
      <c r="BH23" s="112">
        <f aca="true" t="shared" si="25" ref="BH23:BH29">+BE23/BD23*100-100</f>
        <v>-1.1048944750613856</v>
      </c>
      <c r="BI23" s="17">
        <v>2443.400642</v>
      </c>
      <c r="BJ23" s="17">
        <v>2601.694482</v>
      </c>
      <c r="BK23" s="17"/>
      <c r="BL23" s="17">
        <f t="shared" si="5"/>
        <v>6.478423443092465</v>
      </c>
      <c r="BM23" s="17"/>
      <c r="BN23" s="52">
        <v>61</v>
      </c>
      <c r="BO23" s="27" t="s">
        <v>46</v>
      </c>
      <c r="BQ23" s="54"/>
    </row>
    <row r="24" spans="2:69" ht="31.5" customHeight="1">
      <c r="B24" s="21">
        <v>62</v>
      </c>
      <c r="C24" s="22" t="s">
        <v>47</v>
      </c>
      <c r="D24" s="23"/>
      <c r="E24" s="17">
        <v>85.439873</v>
      </c>
      <c r="F24" s="17">
        <v>196.304157</v>
      </c>
      <c r="G24" s="17">
        <v>240.929068</v>
      </c>
      <c r="H24" s="17">
        <v>268.723947</v>
      </c>
      <c r="I24" s="17">
        <v>342.856517</v>
      </c>
      <c r="J24" s="17">
        <v>242.434111</v>
      </c>
      <c r="K24" s="24">
        <v>464.745</v>
      </c>
      <c r="L24" s="24">
        <v>825.651082</v>
      </c>
      <c r="M24" s="24">
        <v>909.31467</v>
      </c>
      <c r="N24" s="24">
        <v>961.713657</v>
      </c>
      <c r="O24" s="17">
        <v>813.396791</v>
      </c>
      <c r="P24" s="17">
        <v>1016.938761</v>
      </c>
      <c r="Q24" s="17">
        <v>826.966165</v>
      </c>
      <c r="R24" s="17">
        <v>920.408742</v>
      </c>
      <c r="S24" s="17">
        <v>1265.361398</v>
      </c>
      <c r="T24" s="17">
        <v>1910.7854639999998</v>
      </c>
      <c r="U24" s="17">
        <v>2506.049278</v>
      </c>
      <c r="V24" s="17">
        <v>3248.463772</v>
      </c>
      <c r="W24" s="17">
        <v>3914.1443459999996</v>
      </c>
      <c r="X24" s="17">
        <v>4090.1119670000007</v>
      </c>
      <c r="Y24" s="83">
        <v>5303.231473</v>
      </c>
      <c r="Z24" s="83">
        <v>6452.876450000002</v>
      </c>
      <c r="AA24" s="83">
        <v>5893.361636999999</v>
      </c>
      <c r="AB24" s="83">
        <v>6794.659347</v>
      </c>
      <c r="AC24" s="83">
        <v>6912.898751</v>
      </c>
      <c r="AD24" s="83">
        <v>6279.32434</v>
      </c>
      <c r="AE24" s="83">
        <v>5710.445278</v>
      </c>
      <c r="AF24" s="83">
        <v>5021.2611560000005</v>
      </c>
      <c r="AG24" s="83">
        <v>4229.591138000001</v>
      </c>
      <c r="AH24" s="26"/>
      <c r="AI24" s="19">
        <v>77.65679716833961</v>
      </c>
      <c r="AJ24" s="19">
        <v>10.133044069577096</v>
      </c>
      <c r="AK24" s="19">
        <v>5.762470212869218</v>
      </c>
      <c r="AL24" s="19">
        <v>-15.422144098760569</v>
      </c>
      <c r="AM24" s="17">
        <f t="shared" si="16"/>
        <v>25.02369965705951</v>
      </c>
      <c r="AN24" s="17">
        <f t="shared" si="3"/>
        <v>-18.680829493920726</v>
      </c>
      <c r="AO24" s="17">
        <f t="shared" si="4"/>
        <v>11.299443792842467</v>
      </c>
      <c r="AP24" s="17">
        <f t="shared" si="17"/>
        <v>37.47820291780758</v>
      </c>
      <c r="AQ24" s="17" t="e">
        <f>+#REF!/S24*100-100</f>
        <v>#REF!</v>
      </c>
      <c r="AR24" s="17">
        <f t="shared" si="19"/>
        <v>20.492165550307377</v>
      </c>
      <c r="AS24" s="17">
        <f t="shared" si="20"/>
        <v>4.495685530346577</v>
      </c>
      <c r="AT24" s="17">
        <f t="shared" si="21"/>
        <v>29.65981165766945</v>
      </c>
      <c r="AU24" s="17">
        <f t="shared" si="22"/>
        <v>21.678197205856748</v>
      </c>
      <c r="AV24" s="17">
        <f t="shared" si="23"/>
        <v>-8.670781431124439</v>
      </c>
      <c r="AW24" s="17">
        <f t="shared" si="23"/>
        <v>15.293439729566714</v>
      </c>
      <c r="AX24" s="17">
        <f t="shared" si="23"/>
        <v>1.7401814860991607</v>
      </c>
      <c r="AY24" s="17">
        <f t="shared" si="23"/>
        <v>-9.165104738563528</v>
      </c>
      <c r="AZ24" s="17">
        <f t="shared" si="23"/>
        <v>-9.059558500206407</v>
      </c>
      <c r="BA24" s="17">
        <f t="shared" si="23"/>
        <v>-12.06883331244137</v>
      </c>
      <c r="BB24" s="17">
        <f t="shared" si="24"/>
        <v>-15.766358159922007</v>
      </c>
      <c r="BC24" s="17"/>
      <c r="BD24" s="112">
        <v>1644.66473</v>
      </c>
      <c r="BE24" s="112">
        <v>1503.748075</v>
      </c>
      <c r="BF24" s="112"/>
      <c r="BG24" s="112"/>
      <c r="BH24" s="112">
        <f t="shared" si="25"/>
        <v>-8.568108285510561</v>
      </c>
      <c r="BI24" s="17">
        <v>3330.476833</v>
      </c>
      <c r="BJ24" s="17">
        <v>2482.593597</v>
      </c>
      <c r="BK24" s="17"/>
      <c r="BL24" s="17">
        <f t="shared" si="5"/>
        <v>-25.45831358437196</v>
      </c>
      <c r="BM24" s="17"/>
      <c r="BN24" s="52">
        <v>62</v>
      </c>
      <c r="BO24" s="27" t="s">
        <v>48</v>
      </c>
      <c r="BQ24" s="54"/>
    </row>
    <row r="25" spans="2:69" ht="31.5" customHeight="1">
      <c r="B25" s="21">
        <v>63</v>
      </c>
      <c r="C25" s="22" t="s">
        <v>49</v>
      </c>
      <c r="D25" s="23"/>
      <c r="E25" s="17">
        <v>348.738465</v>
      </c>
      <c r="F25" s="17">
        <v>549.0642730000001</v>
      </c>
      <c r="G25" s="17">
        <v>575.5892299999999</v>
      </c>
      <c r="H25" s="17">
        <v>510.857426</v>
      </c>
      <c r="I25" s="17">
        <v>698.987645</v>
      </c>
      <c r="J25" s="17">
        <v>427.698819</v>
      </c>
      <c r="K25" s="24">
        <v>591.766</v>
      </c>
      <c r="L25" s="24">
        <v>804.101657</v>
      </c>
      <c r="M25" s="24">
        <v>1026.266588</v>
      </c>
      <c r="N25" s="24">
        <v>1152.340893</v>
      </c>
      <c r="O25" s="17">
        <v>1255.681721</v>
      </c>
      <c r="P25" s="17">
        <v>1507.726773</v>
      </c>
      <c r="Q25" s="17">
        <v>1447.251025</v>
      </c>
      <c r="R25" s="17">
        <v>1898.81657</v>
      </c>
      <c r="S25" s="17">
        <v>2354.661851</v>
      </c>
      <c r="T25" s="17">
        <v>3184.3910940000005</v>
      </c>
      <c r="U25" s="17">
        <v>3415.3891150000004</v>
      </c>
      <c r="V25" s="17">
        <v>3736.540095</v>
      </c>
      <c r="W25" s="17">
        <v>4358.555321000001</v>
      </c>
      <c r="X25" s="17">
        <v>4948.856462999999</v>
      </c>
      <c r="Y25" s="83">
        <v>5531.250232</v>
      </c>
      <c r="Z25" s="83">
        <v>5894.8456320000005</v>
      </c>
      <c r="AA25" s="83">
        <v>5177.291180000001</v>
      </c>
      <c r="AB25" s="83">
        <v>5392.162421</v>
      </c>
      <c r="AC25" s="83">
        <v>5642.135536</v>
      </c>
      <c r="AD25" s="83">
        <v>5266.594553</v>
      </c>
      <c r="AE25" s="83">
        <v>5232.439464</v>
      </c>
      <c r="AF25" s="83">
        <v>5347.9094669999995</v>
      </c>
      <c r="AG25" s="83">
        <v>4871.6097899999995</v>
      </c>
      <c r="AH25" s="26"/>
      <c r="AI25" s="19">
        <v>35.881692594708056</v>
      </c>
      <c r="AJ25" s="19">
        <v>27.62896072480048</v>
      </c>
      <c r="AK25" s="19">
        <v>12.284751981032045</v>
      </c>
      <c r="AL25" s="19">
        <v>8.967904257130257</v>
      </c>
      <c r="AM25" s="17">
        <f t="shared" si="16"/>
        <v>20.07236768560081</v>
      </c>
      <c r="AN25" s="17">
        <f t="shared" si="3"/>
        <v>-4.0110548597388345</v>
      </c>
      <c r="AO25" s="17">
        <f t="shared" si="4"/>
        <v>31.201604780345548</v>
      </c>
      <c r="AP25" s="17">
        <f t="shared" si="17"/>
        <v>24.006809725701928</v>
      </c>
      <c r="AQ25" s="17" t="e">
        <f>+#REF!/S25*100-100</f>
        <v>#REF!</v>
      </c>
      <c r="AR25" s="17">
        <f t="shared" si="19"/>
        <v>16.646823269268324</v>
      </c>
      <c r="AS25" s="17">
        <f t="shared" si="20"/>
        <v>13.543504636865848</v>
      </c>
      <c r="AT25" s="17">
        <f t="shared" si="21"/>
        <v>11.768249359306608</v>
      </c>
      <c r="AU25" s="17">
        <f t="shared" si="22"/>
        <v>6.573475882477496</v>
      </c>
      <c r="AV25" s="17">
        <f t="shared" si="23"/>
        <v>-12.172574089214066</v>
      </c>
      <c r="AW25" s="17">
        <f t="shared" si="23"/>
        <v>4.150263787172179</v>
      </c>
      <c r="AX25" s="17">
        <f t="shared" si="23"/>
        <v>4.635860263156559</v>
      </c>
      <c r="AY25" s="17">
        <f t="shared" si="23"/>
        <v>-6.656007829018591</v>
      </c>
      <c r="AZ25" s="17">
        <f t="shared" si="23"/>
        <v>-0.6485232279850379</v>
      </c>
      <c r="BA25" s="17">
        <f t="shared" si="23"/>
        <v>2.2068101082573577</v>
      </c>
      <c r="BB25" s="17">
        <f t="shared" si="24"/>
        <v>-8.906277863136452</v>
      </c>
      <c r="BC25" s="17"/>
      <c r="BD25" s="112">
        <v>1507.177358</v>
      </c>
      <c r="BE25" s="112">
        <v>1343.745117</v>
      </c>
      <c r="BF25" s="112"/>
      <c r="BG25" s="112"/>
      <c r="BH25" s="112">
        <f t="shared" si="25"/>
        <v>-10.843597147509698</v>
      </c>
      <c r="BI25" s="17">
        <v>3773.2206459999998</v>
      </c>
      <c r="BJ25" s="17">
        <v>3450.013345</v>
      </c>
      <c r="BK25" s="17"/>
      <c r="BL25" s="17">
        <f t="shared" si="5"/>
        <v>-8.565820324942639</v>
      </c>
      <c r="BM25" s="17"/>
      <c r="BN25" s="52">
        <v>63</v>
      </c>
      <c r="BO25" s="27" t="s">
        <v>50</v>
      </c>
      <c r="BQ25" s="54"/>
    </row>
    <row r="26" spans="2:69" ht="31.5" customHeight="1">
      <c r="B26" s="21">
        <v>112</v>
      </c>
      <c r="C26" s="22" t="s">
        <v>51</v>
      </c>
      <c r="D26" s="23"/>
      <c r="E26" s="17">
        <v>10.466781999999998</v>
      </c>
      <c r="F26" s="17">
        <v>43.233432</v>
      </c>
      <c r="G26" s="17">
        <v>32.671506</v>
      </c>
      <c r="H26" s="17">
        <v>49.030553999999995</v>
      </c>
      <c r="I26" s="17">
        <v>70.390293</v>
      </c>
      <c r="J26" s="17">
        <v>48.417739999999995</v>
      </c>
      <c r="K26" s="24">
        <v>87.053</v>
      </c>
      <c r="L26" s="24">
        <v>94.439979</v>
      </c>
      <c r="M26" s="24">
        <v>150.389884</v>
      </c>
      <c r="N26" s="24">
        <v>162.974086</v>
      </c>
      <c r="O26" s="17">
        <v>141.599305</v>
      </c>
      <c r="P26" s="17">
        <v>170.049143</v>
      </c>
      <c r="Q26" s="17">
        <v>116.015349</v>
      </c>
      <c r="R26" s="17">
        <v>133.018902</v>
      </c>
      <c r="S26" s="17">
        <v>119.370239</v>
      </c>
      <c r="T26" s="17">
        <v>149.113435</v>
      </c>
      <c r="U26" s="17">
        <v>270.00460100000004</v>
      </c>
      <c r="V26" s="17">
        <v>315.72164100000003</v>
      </c>
      <c r="W26" s="17">
        <v>403.28392199999996</v>
      </c>
      <c r="X26" s="17">
        <v>595.522296</v>
      </c>
      <c r="Y26" s="83">
        <v>675.9529839999999</v>
      </c>
      <c r="Z26" s="83">
        <v>813.8262750000001</v>
      </c>
      <c r="AA26" s="83">
        <v>808.5119</v>
      </c>
      <c r="AB26" s="83">
        <v>844.85393</v>
      </c>
      <c r="AC26" s="83">
        <v>978.7617349999999</v>
      </c>
      <c r="AD26" s="83">
        <v>1025.2803040000001</v>
      </c>
      <c r="AE26" s="83">
        <v>1106.652636</v>
      </c>
      <c r="AF26" s="83">
        <v>1262.899198</v>
      </c>
      <c r="AG26" s="83">
        <v>1085.233901</v>
      </c>
      <c r="AH26" s="26"/>
      <c r="AI26" s="19">
        <v>8.485611064523908</v>
      </c>
      <c r="AJ26" s="19">
        <v>59.2438770025563</v>
      </c>
      <c r="AK26" s="19">
        <v>8.367718403187283</v>
      </c>
      <c r="AL26" s="19">
        <v>-13.115447691481464</v>
      </c>
      <c r="AM26" s="17">
        <f t="shared" si="16"/>
        <v>20.0917921172</v>
      </c>
      <c r="AN26" s="17">
        <f t="shared" si="3"/>
        <v>-31.775399185634228</v>
      </c>
      <c r="AO26" s="17">
        <f t="shared" si="4"/>
        <v>14.656296038897395</v>
      </c>
      <c r="AP26" s="17">
        <f t="shared" si="17"/>
        <v>-10.260694378607937</v>
      </c>
      <c r="AQ26" s="17" t="e">
        <f>+#REF!/S26*100-100</f>
        <v>#REF!</v>
      </c>
      <c r="AR26" s="17">
        <f t="shared" si="19"/>
        <v>27.734013013064214</v>
      </c>
      <c r="AS26" s="17">
        <f t="shared" si="20"/>
        <v>47.66824649161194</v>
      </c>
      <c r="AT26" s="17">
        <f t="shared" si="21"/>
        <v>13.505907090336706</v>
      </c>
      <c r="AU26" s="17">
        <f t="shared" si="22"/>
        <v>20.396875857271198</v>
      </c>
      <c r="AV26" s="17">
        <f t="shared" si="23"/>
        <v>-0.6530109881252173</v>
      </c>
      <c r="AW26" s="17">
        <f t="shared" si="23"/>
        <v>4.494928275019831</v>
      </c>
      <c r="AX26" s="17">
        <f t="shared" si="23"/>
        <v>15.849817376123227</v>
      </c>
      <c r="AY26" s="17">
        <f t="shared" si="23"/>
        <v>4.752798085225535</v>
      </c>
      <c r="AZ26" s="17">
        <f t="shared" si="23"/>
        <v>7.936593698575507</v>
      </c>
      <c r="BA26" s="17">
        <f t="shared" si="23"/>
        <v>14.11884424409395</v>
      </c>
      <c r="BB26" s="17">
        <f t="shared" si="24"/>
        <v>-14.068050504851144</v>
      </c>
      <c r="BC26" s="17"/>
      <c r="BD26" s="112">
        <v>215.054552</v>
      </c>
      <c r="BE26" s="112">
        <v>227.32001699999998</v>
      </c>
      <c r="BF26" s="112"/>
      <c r="BG26" s="112"/>
      <c r="BH26" s="112">
        <f t="shared" si="25"/>
        <v>5.703420311698395</v>
      </c>
      <c r="BI26" s="17">
        <v>895.75314</v>
      </c>
      <c r="BJ26" s="17">
        <v>675.25056</v>
      </c>
      <c r="BK26" s="17"/>
      <c r="BL26" s="17">
        <f t="shared" si="5"/>
        <v>-24.61644510674002</v>
      </c>
      <c r="BM26" s="17"/>
      <c r="BN26" s="52">
        <v>112</v>
      </c>
      <c r="BO26" s="27" t="s">
        <v>52</v>
      </c>
      <c r="BQ26" s="54"/>
    </row>
    <row r="27" spans="2:69" ht="31.5" customHeight="1">
      <c r="B27" s="21">
        <v>122</v>
      </c>
      <c r="C27" s="22" t="s">
        <v>53</v>
      </c>
      <c r="D27" s="23"/>
      <c r="E27" s="17">
        <v>106.473091</v>
      </c>
      <c r="F27" s="17">
        <v>431.93420899999995</v>
      </c>
      <c r="G27" s="17">
        <v>146.28637799999998</v>
      </c>
      <c r="H27" s="17">
        <v>222.844717</v>
      </c>
      <c r="I27" s="17">
        <v>218.980207</v>
      </c>
      <c r="J27" s="17">
        <v>164.549461</v>
      </c>
      <c r="K27" s="24">
        <v>521.145</v>
      </c>
      <c r="L27" s="24">
        <v>555.098218</v>
      </c>
      <c r="M27" s="24">
        <v>353.288541</v>
      </c>
      <c r="N27" s="24">
        <v>347.106651</v>
      </c>
      <c r="O27" s="17">
        <v>302.676062</v>
      </c>
      <c r="P27" s="17">
        <v>320.477237</v>
      </c>
      <c r="Q27" s="17">
        <v>243.063226</v>
      </c>
      <c r="R27" s="17">
        <v>303.348622</v>
      </c>
      <c r="S27" s="17">
        <v>403.799884</v>
      </c>
      <c r="T27" s="17">
        <v>528.1452469999999</v>
      </c>
      <c r="U27" s="17">
        <v>645.0699139999999</v>
      </c>
      <c r="V27" s="17">
        <v>755.3014720000001</v>
      </c>
      <c r="W27" s="17">
        <v>953.991607</v>
      </c>
      <c r="X27" s="17">
        <v>1002.708468</v>
      </c>
      <c r="Y27" s="83">
        <v>1365.553171</v>
      </c>
      <c r="Z27" s="83">
        <v>1816.156907</v>
      </c>
      <c r="AA27" s="83">
        <v>1387.324247</v>
      </c>
      <c r="AB27" s="83">
        <v>1619.087119</v>
      </c>
      <c r="AC27" s="83">
        <v>1778.2985030000004</v>
      </c>
      <c r="AD27" s="83">
        <v>1903.1962089999997</v>
      </c>
      <c r="AE27" s="83">
        <v>1728.1707880000001</v>
      </c>
      <c r="AF27" s="83">
        <v>1977.3130299999998</v>
      </c>
      <c r="AG27" s="83">
        <v>1977.7309610000002</v>
      </c>
      <c r="AH27" s="26"/>
      <c r="AI27" s="19">
        <v>6.5151192086655385</v>
      </c>
      <c r="AJ27" s="19">
        <v>-36.355670123949125</v>
      </c>
      <c r="AK27" s="19">
        <v>-1.7498133345909963</v>
      </c>
      <c r="AL27" s="19">
        <v>-12.800270139450603</v>
      </c>
      <c r="AM27" s="17">
        <f t="shared" si="16"/>
        <v>5.881262919298848</v>
      </c>
      <c r="AN27" s="17">
        <f t="shared" si="3"/>
        <v>-24.155853228352697</v>
      </c>
      <c r="AO27" s="17">
        <f t="shared" si="4"/>
        <v>24.802351631751975</v>
      </c>
      <c r="AP27" s="17">
        <f t="shared" si="17"/>
        <v>33.114131634328004</v>
      </c>
      <c r="AQ27" s="17" t="e">
        <f>+#REF!/S27*100-100</f>
        <v>#REF!</v>
      </c>
      <c r="AR27" s="17">
        <f t="shared" si="19"/>
        <v>26.30607014095689</v>
      </c>
      <c r="AS27" s="17">
        <f t="shared" si="20"/>
        <v>5.106634129958337</v>
      </c>
      <c r="AT27" s="17">
        <f t="shared" si="21"/>
        <v>36.18646042989238</v>
      </c>
      <c r="AU27" s="17">
        <f t="shared" si="22"/>
        <v>32.99789020079103</v>
      </c>
      <c r="AV27" s="17">
        <f t="shared" si="23"/>
        <v>-23.61209311525637</v>
      </c>
      <c r="AW27" s="17">
        <f t="shared" si="23"/>
        <v>16.705746511759784</v>
      </c>
      <c r="AX27" s="17">
        <f t="shared" si="23"/>
        <v>9.833404400025998</v>
      </c>
      <c r="AY27" s="17">
        <f t="shared" si="23"/>
        <v>7.0234387415440125</v>
      </c>
      <c r="AZ27" s="17">
        <f t="shared" si="23"/>
        <v>-9.196393948891028</v>
      </c>
      <c r="BA27" s="17">
        <f t="shared" si="23"/>
        <v>14.416528952461377</v>
      </c>
      <c r="BB27" s="17">
        <f t="shared" si="24"/>
        <v>0.021136309408760212</v>
      </c>
      <c r="BC27" s="17"/>
      <c r="BD27" s="112">
        <v>499.47771</v>
      </c>
      <c r="BE27" s="112">
        <v>348.34913300000005</v>
      </c>
      <c r="BF27" s="112"/>
      <c r="BG27" s="112"/>
      <c r="BH27" s="112">
        <f t="shared" si="25"/>
        <v>-30.257321592989598</v>
      </c>
      <c r="BI27" s="17">
        <v>1565.399596</v>
      </c>
      <c r="BJ27" s="17">
        <v>1238.0220050000003</v>
      </c>
      <c r="BK27" s="17"/>
      <c r="BL27" s="17">
        <f t="shared" si="5"/>
        <v>-20.91335604254236</v>
      </c>
      <c r="BM27" s="17"/>
      <c r="BN27" s="52">
        <v>122</v>
      </c>
      <c r="BO27" s="27" t="s">
        <v>54</v>
      </c>
      <c r="BQ27" s="54"/>
    </row>
    <row r="28" spans="2:69" ht="31.5" customHeight="1">
      <c r="B28" s="21">
        <v>321</v>
      </c>
      <c r="C28" s="22" t="s">
        <v>55</v>
      </c>
      <c r="D28" s="23"/>
      <c r="E28" s="17">
        <v>8.691875</v>
      </c>
      <c r="F28" s="17">
        <v>29.474151000000003</v>
      </c>
      <c r="G28" s="17">
        <v>43.202262000000005</v>
      </c>
      <c r="H28" s="17">
        <v>60.447451</v>
      </c>
      <c r="I28" s="17">
        <v>78.853632</v>
      </c>
      <c r="J28" s="17">
        <v>49.875246</v>
      </c>
      <c r="K28" s="24">
        <v>59.639</v>
      </c>
      <c r="L28" s="24">
        <v>144.923712</v>
      </c>
      <c r="M28" s="24">
        <v>147.133947</v>
      </c>
      <c r="N28" s="24">
        <v>158.098596</v>
      </c>
      <c r="O28" s="17">
        <v>242.48898</v>
      </c>
      <c r="P28" s="17">
        <v>251.899792</v>
      </c>
      <c r="Q28" s="17">
        <v>120.58765</v>
      </c>
      <c r="R28" s="17">
        <v>165.929297</v>
      </c>
      <c r="S28" s="17">
        <v>216.821625</v>
      </c>
      <c r="T28" s="17">
        <v>556.0122</v>
      </c>
      <c r="U28" s="17">
        <v>711.5528559999999</v>
      </c>
      <c r="V28" s="17">
        <v>1083.668284</v>
      </c>
      <c r="W28" s="17">
        <v>1172.179027</v>
      </c>
      <c r="X28" s="17">
        <v>1190.58577</v>
      </c>
      <c r="Y28" s="83">
        <v>1343.2315330000004</v>
      </c>
      <c r="Z28" s="83">
        <v>1662.2616329999996</v>
      </c>
      <c r="AA28" s="83">
        <v>1674.6334929999998</v>
      </c>
      <c r="AB28" s="83">
        <v>1415.040185</v>
      </c>
      <c r="AC28" s="83">
        <v>1048.5944270000002</v>
      </c>
      <c r="AD28" s="83">
        <v>814.3110950000001</v>
      </c>
      <c r="AE28" s="83">
        <v>716.6440469999999</v>
      </c>
      <c r="AF28" s="83">
        <v>904.0664199999999</v>
      </c>
      <c r="AG28" s="83">
        <v>1008.5888109999999</v>
      </c>
      <c r="AH28" s="26"/>
      <c r="AI28" s="19">
        <v>143.0015795033451</v>
      </c>
      <c r="AJ28" s="19">
        <v>1.5251023931818821</v>
      </c>
      <c r="AK28" s="19">
        <v>7.452154464394269</v>
      </c>
      <c r="AL28" s="19">
        <v>53.378326016253794</v>
      </c>
      <c r="AM28" s="17">
        <f t="shared" si="16"/>
        <v>3.8809235784653</v>
      </c>
      <c r="AN28" s="17">
        <f t="shared" si="3"/>
        <v>-52.12872188477234</v>
      </c>
      <c r="AO28" s="17">
        <f t="shared" si="4"/>
        <v>37.6005726954626</v>
      </c>
      <c r="AP28" s="17">
        <f t="shared" si="17"/>
        <v>30.671092399071654</v>
      </c>
      <c r="AQ28" s="17" t="e">
        <f>+#REF!/S28*100-100</f>
        <v>#REF!</v>
      </c>
      <c r="AR28" s="17">
        <f t="shared" si="19"/>
        <v>8.16769709945666</v>
      </c>
      <c r="AS28" s="17">
        <f t="shared" si="20"/>
        <v>1.5703013427146146</v>
      </c>
      <c r="AT28" s="17">
        <f t="shared" si="21"/>
        <v>12.821063954090462</v>
      </c>
      <c r="AU28" s="17">
        <f t="shared" si="22"/>
        <v>23.750938848753123</v>
      </c>
      <c r="AV28" s="17">
        <f t="shared" si="23"/>
        <v>0.7442787437541796</v>
      </c>
      <c r="AW28" s="17">
        <f t="shared" si="23"/>
        <v>-15.50149982578904</v>
      </c>
      <c r="AX28" s="17">
        <f t="shared" si="23"/>
        <v>-25.8964912717302</v>
      </c>
      <c r="AY28" s="17">
        <f t="shared" si="23"/>
        <v>-22.342607014446784</v>
      </c>
      <c r="AZ28" s="17">
        <f t="shared" si="23"/>
        <v>-11.993825038083301</v>
      </c>
      <c r="BA28" s="17">
        <f t="shared" si="23"/>
        <v>26.152784465954</v>
      </c>
      <c r="BB28" s="17">
        <f>+AG28/AF28*100-100</f>
        <v>11.561361940641476</v>
      </c>
      <c r="BC28" s="17"/>
      <c r="BD28" s="112">
        <v>430.16581099999996</v>
      </c>
      <c r="BE28" s="112">
        <v>466.93108900000004</v>
      </c>
      <c r="BF28" s="112"/>
      <c r="BG28" s="112"/>
      <c r="BH28" s="112">
        <f t="shared" si="25"/>
        <v>8.546768957424206</v>
      </c>
      <c r="BI28" s="17">
        <v>889.8814639999998</v>
      </c>
      <c r="BJ28" s="17">
        <v>469.0486519999999</v>
      </c>
      <c r="BK28" s="17"/>
      <c r="BL28" s="17">
        <f t="shared" si="5"/>
        <v>-47.290884126113234</v>
      </c>
      <c r="BM28" s="17"/>
      <c r="BN28" s="52">
        <v>321</v>
      </c>
      <c r="BO28" s="27" t="s">
        <v>56</v>
      </c>
      <c r="BQ28" s="54"/>
    </row>
    <row r="29" spans="2:69" ht="31.5" customHeight="1">
      <c r="B29" s="21">
        <v>522</v>
      </c>
      <c r="C29" s="22" t="s">
        <v>57</v>
      </c>
      <c r="D29" s="23"/>
      <c r="E29" s="17">
        <v>16.878172</v>
      </c>
      <c r="F29" s="17">
        <v>36.785856</v>
      </c>
      <c r="G29" s="17">
        <v>50.331496</v>
      </c>
      <c r="H29" s="17">
        <v>53.390879999999996</v>
      </c>
      <c r="I29" s="17">
        <v>67.627163</v>
      </c>
      <c r="J29" s="17">
        <v>24.428425</v>
      </c>
      <c r="K29" s="24">
        <v>30.789</v>
      </c>
      <c r="L29" s="17">
        <v>57.562521</v>
      </c>
      <c r="M29" s="24">
        <v>65.318332</v>
      </c>
      <c r="N29" s="24">
        <v>69.649757</v>
      </c>
      <c r="O29" s="17">
        <v>39.946823</v>
      </c>
      <c r="P29" s="17">
        <v>65.184709</v>
      </c>
      <c r="Q29" s="17">
        <v>34.22339</v>
      </c>
      <c r="R29" s="17">
        <v>32.742234</v>
      </c>
      <c r="S29" s="17">
        <v>39.455952</v>
      </c>
      <c r="T29" s="17">
        <v>118.59272999999999</v>
      </c>
      <c r="U29" s="17">
        <v>292.435082</v>
      </c>
      <c r="V29" s="17">
        <v>411.244363</v>
      </c>
      <c r="W29" s="17">
        <v>117.75663699999998</v>
      </c>
      <c r="X29" s="17">
        <v>577.226566</v>
      </c>
      <c r="Y29" s="83">
        <v>196.917874</v>
      </c>
      <c r="Z29" s="83">
        <v>240.133815</v>
      </c>
      <c r="AA29" s="83">
        <v>157.12845499999997</v>
      </c>
      <c r="AB29" s="83">
        <v>260.81905500000005</v>
      </c>
      <c r="AC29" s="83">
        <v>263.857285</v>
      </c>
      <c r="AD29" s="83">
        <v>308.93331100000006</v>
      </c>
      <c r="AE29" s="83">
        <v>344.546313</v>
      </c>
      <c r="AF29" s="83">
        <v>1989.643696</v>
      </c>
      <c r="AG29" s="83">
        <v>661.72823</v>
      </c>
      <c r="AH29" s="26"/>
      <c r="AI29" s="19">
        <v>86.95807268829773</v>
      </c>
      <c r="AJ29" s="19">
        <v>13.473716691456232</v>
      </c>
      <c r="AK29" s="19">
        <v>6.6312547601490905</v>
      </c>
      <c r="AL29" s="19">
        <v>-42.64614160821838</v>
      </c>
      <c r="AM29" s="17">
        <f t="shared" si="16"/>
        <v>63.178706351691574</v>
      </c>
      <c r="AN29" s="17">
        <f t="shared" si="3"/>
        <v>-47.49782498837265</v>
      </c>
      <c r="AO29" s="17">
        <f t="shared" si="4"/>
        <v>-4.327905564001682</v>
      </c>
      <c r="AP29" s="17">
        <f t="shared" si="17"/>
        <v>20.50476458020549</v>
      </c>
      <c r="AQ29" s="17" t="e">
        <f>+#REF!/S29*100-100</f>
        <v>#REF!</v>
      </c>
      <c r="AR29" s="17">
        <f t="shared" si="19"/>
        <v>-71.3657748057692</v>
      </c>
      <c r="AS29" s="17">
        <f t="shared" si="20"/>
        <v>390.18601473817574</v>
      </c>
      <c r="AT29" s="17">
        <f t="shared" si="21"/>
        <v>-65.8855143545143</v>
      </c>
      <c r="AU29" s="17">
        <f t="shared" si="22"/>
        <v>21.94617488100647</v>
      </c>
      <c r="AV29" s="17">
        <f t="shared" si="23"/>
        <v>-34.56629379748122</v>
      </c>
      <c r="AW29" s="17">
        <f t="shared" si="23"/>
        <v>65.99097534561776</v>
      </c>
      <c r="AX29" s="17">
        <f t="shared" si="23"/>
        <v>1.1648803803847585</v>
      </c>
      <c r="AY29" s="17">
        <f t="shared" si="23"/>
        <v>17.083487385993564</v>
      </c>
      <c r="AZ29" s="17">
        <f t="shared" si="23"/>
        <v>11.527731303795832</v>
      </c>
      <c r="BA29" s="17">
        <f t="shared" si="23"/>
        <v>477.46770780275347</v>
      </c>
      <c r="BB29" s="17">
        <f>+AG29/AF29*100-100</f>
        <v>-66.74137025989401</v>
      </c>
      <c r="BC29" s="17"/>
      <c r="BD29" s="112">
        <v>45.542743</v>
      </c>
      <c r="BE29" s="112">
        <v>25.675131</v>
      </c>
      <c r="BF29" s="112"/>
      <c r="BG29" s="112"/>
      <c r="BH29" s="112">
        <f t="shared" si="25"/>
        <v>-43.62410055099228</v>
      </c>
      <c r="BI29" s="17">
        <v>586.709429</v>
      </c>
      <c r="BJ29" s="17">
        <v>314.340393</v>
      </c>
      <c r="BK29" s="17"/>
      <c r="BL29" s="17">
        <f t="shared" si="5"/>
        <v>-46.423156427574646</v>
      </c>
      <c r="BM29" s="17"/>
      <c r="BN29" s="52">
        <v>522</v>
      </c>
      <c r="BO29" s="27" t="s">
        <v>58</v>
      </c>
      <c r="BQ29" s="54"/>
    </row>
    <row r="30" spans="2:69" ht="31.5" customHeight="1">
      <c r="B30" s="29"/>
      <c r="C30" s="9"/>
      <c r="D30" s="23"/>
      <c r="E30" s="17"/>
      <c r="F30" s="17"/>
      <c r="G30" s="17"/>
      <c r="H30" s="17"/>
      <c r="I30" s="17"/>
      <c r="J30" s="17"/>
      <c r="K30" s="24"/>
      <c r="L30" s="24"/>
      <c r="M30" s="24"/>
      <c r="N30" s="24"/>
      <c r="O30" s="17"/>
      <c r="P30" s="17"/>
      <c r="Q30" s="17"/>
      <c r="R30" s="17"/>
      <c r="S30" s="17"/>
      <c r="T30" s="17">
        <v>0</v>
      </c>
      <c r="U30" s="17">
        <v>0</v>
      </c>
      <c r="V30" s="17"/>
      <c r="W30" s="17"/>
      <c r="X30" s="17"/>
      <c r="Y30" s="83"/>
      <c r="Z30" s="83"/>
      <c r="AA30" s="83"/>
      <c r="AB30" s="83"/>
      <c r="AC30" s="83"/>
      <c r="AD30" s="83"/>
      <c r="AE30" s="83"/>
      <c r="AF30" s="83"/>
      <c r="AH30" s="26"/>
      <c r="AI30" s="19"/>
      <c r="AJ30" s="19"/>
      <c r="AK30" s="19"/>
      <c r="AL30" s="19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12"/>
      <c r="BE30" s="112"/>
      <c r="BF30" s="112"/>
      <c r="BG30" s="112"/>
      <c r="BH30" s="112"/>
      <c r="BI30" s="17"/>
      <c r="BJ30" s="17"/>
      <c r="BK30" s="17"/>
      <c r="BL30" s="17"/>
      <c r="BM30" s="17"/>
      <c r="BN30" s="28"/>
      <c r="BO30" s="30"/>
      <c r="BQ30" s="54"/>
    </row>
    <row r="31" spans="2:70" ht="31.5" customHeight="1">
      <c r="B31" s="15" t="s">
        <v>59</v>
      </c>
      <c r="D31" s="16"/>
      <c r="E31" s="17">
        <v>6.871443</v>
      </c>
      <c r="F31" s="17">
        <v>31.793926</v>
      </c>
      <c r="G31" s="17">
        <v>123.081607</v>
      </c>
      <c r="H31" s="17">
        <v>88.772483</v>
      </c>
      <c r="I31" s="17">
        <v>142.13179399999999</v>
      </c>
      <c r="J31" s="17">
        <v>102.993508</v>
      </c>
      <c r="K31" s="17">
        <v>95.391</v>
      </c>
      <c r="L31" s="17">
        <v>415.97892899999715</v>
      </c>
      <c r="M31" s="24">
        <v>300.610946</v>
      </c>
      <c r="N31" s="17">
        <v>371.543255</v>
      </c>
      <c r="O31" s="17">
        <v>327.189362</v>
      </c>
      <c r="P31" s="17">
        <f>+P32</f>
        <v>231.086327</v>
      </c>
      <c r="Q31" s="17">
        <f>+Q32</f>
        <v>379.768205</v>
      </c>
      <c r="R31" s="53">
        <f>+R32</f>
        <v>610.450279</v>
      </c>
      <c r="S31" s="53">
        <f>+S32</f>
        <v>465.700786</v>
      </c>
      <c r="T31" s="53">
        <v>492.612499</v>
      </c>
      <c r="U31" s="53">
        <v>567.3454620000001</v>
      </c>
      <c r="V31" s="17">
        <v>507.62867299999994</v>
      </c>
      <c r="W31" s="17">
        <v>674.628987</v>
      </c>
      <c r="X31" s="17">
        <v>666.0700039999999</v>
      </c>
      <c r="Y31" s="83">
        <v>545.73395</v>
      </c>
      <c r="Z31" s="83">
        <v>738.55536</v>
      </c>
      <c r="AA31" s="83">
        <v>990.169551</v>
      </c>
      <c r="AB31" s="83">
        <v>662.90369</v>
      </c>
      <c r="AC31" s="83">
        <v>453.14719499999995</v>
      </c>
      <c r="AD31" s="83">
        <v>425.74995700000005</v>
      </c>
      <c r="AE31" s="83">
        <v>436.81653400000005</v>
      </c>
      <c r="AF31" s="83">
        <v>734.2180629999999</v>
      </c>
      <c r="AG31" s="83">
        <v>817.2719249999999</v>
      </c>
      <c r="AH31" s="54"/>
      <c r="AI31" s="55">
        <v>336.0777526181686</v>
      </c>
      <c r="AJ31" s="55">
        <v>-27.73409299296455</v>
      </c>
      <c r="AK31" s="55">
        <v>23.59604995887274</v>
      </c>
      <c r="AL31" s="55">
        <v>-11.937746790747141</v>
      </c>
      <c r="AM31" s="53">
        <f>+P31/O31*100-100</f>
        <v>-29.372298173924122</v>
      </c>
      <c r="AN31" s="53">
        <f t="shared" si="3"/>
        <v>64.34040470079393</v>
      </c>
      <c r="AO31" s="53">
        <f t="shared" si="4"/>
        <v>60.742861293509264</v>
      </c>
      <c r="AP31" s="53">
        <f>+S31/R31*100-100</f>
        <v>-23.711921835324446</v>
      </c>
      <c r="AQ31" s="53" t="e">
        <f>+#REF!/S31*100-100</f>
        <v>#REF!</v>
      </c>
      <c r="AR31" s="17">
        <f>+W31/V31*100-100</f>
        <v>32.898124728269664</v>
      </c>
      <c r="AS31" s="17">
        <f aca="true" t="shared" si="26" ref="AS31:AY32">+X31/W31*100-100</f>
        <v>-1.2686948181786448</v>
      </c>
      <c r="AT31" s="17">
        <f t="shared" si="26"/>
        <v>-18.0665775785333</v>
      </c>
      <c r="AU31" s="17">
        <f t="shared" si="26"/>
        <v>35.33249305820169</v>
      </c>
      <c r="AV31" s="17">
        <f t="shared" si="26"/>
        <v>34.0684266376457</v>
      </c>
      <c r="AW31" s="17">
        <f t="shared" si="26"/>
        <v>-33.05149715717728</v>
      </c>
      <c r="AX31" s="17">
        <f t="shared" si="26"/>
        <v>-31.6420768452805</v>
      </c>
      <c r="AY31" s="17">
        <f t="shared" si="26"/>
        <v>-6.045990861755186</v>
      </c>
      <c r="AZ31" s="17">
        <f>+AE32/AD31*100-100</f>
        <v>2.599313709384603</v>
      </c>
      <c r="BA31" s="17">
        <f>+AF32/AE31*100-100</f>
        <v>68.08385348343978</v>
      </c>
      <c r="BB31" s="17">
        <f>+AG31/AF31*100-100</f>
        <v>11.311879424573618</v>
      </c>
      <c r="BC31" s="17"/>
      <c r="BD31" s="112">
        <v>341.13207600000004</v>
      </c>
      <c r="BE31" s="112">
        <v>174.174412</v>
      </c>
      <c r="BF31" s="112"/>
      <c r="BG31" s="112"/>
      <c r="BH31" s="112">
        <f>+BE31/BD31*100-100</f>
        <v>-48.94223549942575</v>
      </c>
      <c r="BI31" s="17">
        <v>589.8723160000001</v>
      </c>
      <c r="BJ31" s="17">
        <v>411.89548300000007</v>
      </c>
      <c r="BK31" s="17"/>
      <c r="BL31" s="17">
        <f t="shared" si="5"/>
        <v>-30.172094565631387</v>
      </c>
      <c r="BM31" s="17"/>
      <c r="BN31" s="72" t="s">
        <v>60</v>
      </c>
      <c r="BO31" s="20"/>
      <c r="BP31" s="54"/>
      <c r="BQ31" s="54"/>
      <c r="BR31" s="54"/>
    </row>
    <row r="32" spans="2:69" ht="31.5" customHeight="1">
      <c r="B32" s="21">
        <v>7</v>
      </c>
      <c r="C32" s="22" t="s">
        <v>61</v>
      </c>
      <c r="D32" s="23"/>
      <c r="E32" s="17">
        <v>6.871443</v>
      </c>
      <c r="F32" s="17">
        <v>31.793926</v>
      </c>
      <c r="G32" s="17">
        <v>123.081607</v>
      </c>
      <c r="H32" s="17">
        <v>88.772483</v>
      </c>
      <c r="I32" s="17">
        <v>142.13179399999999</v>
      </c>
      <c r="J32" s="17">
        <v>102.993508</v>
      </c>
      <c r="K32" s="24">
        <v>95.391</v>
      </c>
      <c r="L32" s="24">
        <v>415.97892899999715</v>
      </c>
      <c r="M32" s="24">
        <v>300.610946</v>
      </c>
      <c r="N32" s="24">
        <v>371.543255</v>
      </c>
      <c r="O32" s="17">
        <v>327.189362</v>
      </c>
      <c r="P32" s="17">
        <v>231.086327</v>
      </c>
      <c r="Q32" s="17">
        <v>379.768205</v>
      </c>
      <c r="R32" s="17">
        <v>610.450279</v>
      </c>
      <c r="S32" s="17">
        <v>465.700786</v>
      </c>
      <c r="T32" s="17">
        <v>492.612499</v>
      </c>
      <c r="U32" s="17">
        <v>567.3454620000001</v>
      </c>
      <c r="V32" s="17">
        <v>507.62867299999994</v>
      </c>
      <c r="W32" s="17">
        <v>674.628987</v>
      </c>
      <c r="X32" s="17">
        <v>666.0700039999999</v>
      </c>
      <c r="Y32" s="83">
        <v>545.73395</v>
      </c>
      <c r="Z32" s="83">
        <v>738.55536</v>
      </c>
      <c r="AA32" s="83">
        <v>990.169551</v>
      </c>
      <c r="AB32" s="83">
        <v>662.90369</v>
      </c>
      <c r="AC32" s="83">
        <v>453.14719499999995</v>
      </c>
      <c r="AD32" s="83">
        <v>425.74995700000005</v>
      </c>
      <c r="AE32" s="83">
        <v>436.81653400000005</v>
      </c>
      <c r="AF32" s="83">
        <v>734.2180629999999</v>
      </c>
      <c r="AG32" s="83">
        <v>817.2719249999999</v>
      </c>
      <c r="AH32" s="26"/>
      <c r="AI32" s="19">
        <v>336.0777526181686</v>
      </c>
      <c r="AJ32" s="19">
        <v>-27.73409299296455</v>
      </c>
      <c r="AK32" s="19">
        <v>23.59604995887274</v>
      </c>
      <c r="AL32" s="19">
        <v>-11.937746790747141</v>
      </c>
      <c r="AM32" s="17">
        <f>+P32/O32*100-100</f>
        <v>-29.372298173924122</v>
      </c>
      <c r="AN32" s="17">
        <f t="shared" si="3"/>
        <v>64.34040470079393</v>
      </c>
      <c r="AO32" s="17">
        <f t="shared" si="4"/>
        <v>60.742861293509264</v>
      </c>
      <c r="AP32" s="17">
        <f>+S32/R32*100-100</f>
        <v>-23.711921835324446</v>
      </c>
      <c r="AQ32" s="17" t="e">
        <f>+#REF!/S32*100-100</f>
        <v>#REF!</v>
      </c>
      <c r="AR32" s="17">
        <f>+W32/V32*100-100</f>
        <v>32.898124728269664</v>
      </c>
      <c r="AS32" s="17">
        <f t="shared" si="26"/>
        <v>-1.2686948181786448</v>
      </c>
      <c r="AT32" s="17">
        <f t="shared" si="26"/>
        <v>-18.0665775785333</v>
      </c>
      <c r="AU32" s="17">
        <f t="shared" si="26"/>
        <v>35.33249305820169</v>
      </c>
      <c r="AV32" s="17">
        <f t="shared" si="26"/>
        <v>34.0684266376457</v>
      </c>
      <c r="AW32" s="17">
        <f t="shared" si="26"/>
        <v>-33.05149715717728</v>
      </c>
      <c r="AX32" s="17">
        <f t="shared" si="26"/>
        <v>-31.6420768452805</v>
      </c>
      <c r="AY32" s="17">
        <f t="shared" si="26"/>
        <v>-6.045990861755186</v>
      </c>
      <c r="AZ32" s="17">
        <f>+AE32/AD32*100-100</f>
        <v>2.599313709384603</v>
      </c>
      <c r="BA32" s="17">
        <f>+AF32/AE32*100-100</f>
        <v>68.08385348343978</v>
      </c>
      <c r="BB32" s="17">
        <f>+AG32/AF32*100-100</f>
        <v>11.311879424573618</v>
      </c>
      <c r="BC32" s="17"/>
      <c r="BD32" s="112">
        <v>341.13207600000004</v>
      </c>
      <c r="BE32" s="112">
        <v>174.174412</v>
      </c>
      <c r="BF32" s="112"/>
      <c r="BG32" s="112"/>
      <c r="BH32" s="112">
        <f>+BE32/BD32*100-100</f>
        <v>-48.94223549942575</v>
      </c>
      <c r="BI32" s="17">
        <v>589.8723160000001</v>
      </c>
      <c r="BJ32" s="17">
        <v>411.89548300000007</v>
      </c>
      <c r="BK32" s="17"/>
      <c r="BL32" s="17">
        <f t="shared" si="5"/>
        <v>-30.172094565631387</v>
      </c>
      <c r="BM32" s="17"/>
      <c r="BN32" s="52">
        <v>7</v>
      </c>
      <c r="BO32" s="27" t="s">
        <v>62</v>
      </c>
      <c r="BQ32" s="54"/>
    </row>
    <row r="33" spans="2:67" ht="31.5" customHeight="1">
      <c r="B33" s="29"/>
      <c r="C33" s="9"/>
      <c r="D33" s="23"/>
      <c r="E33" s="17"/>
      <c r="F33" s="17"/>
      <c r="G33" s="17"/>
      <c r="H33" s="17"/>
      <c r="I33" s="17"/>
      <c r="J33" s="17"/>
      <c r="K33" s="24"/>
      <c r="L33" s="24"/>
      <c r="M33" s="24"/>
      <c r="N33" s="24"/>
      <c r="O33" s="24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H33" s="26"/>
      <c r="AI33" s="19"/>
      <c r="AJ33" s="19"/>
      <c r="AK33" s="19"/>
      <c r="AL33" s="19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12"/>
      <c r="BE33" s="112"/>
      <c r="BF33" s="112"/>
      <c r="BG33" s="112"/>
      <c r="BH33" s="112"/>
      <c r="BI33" s="17"/>
      <c r="BJ33" s="17"/>
      <c r="BK33" s="17"/>
      <c r="BL33" s="17"/>
      <c r="BM33" s="17"/>
      <c r="BN33" s="28"/>
      <c r="BO33" s="30"/>
    </row>
    <row r="34" spans="2:68" ht="30" customHeight="1">
      <c r="B34" s="32" t="s">
        <v>63</v>
      </c>
      <c r="C34" s="33"/>
      <c r="D34" s="34"/>
      <c r="E34" s="35">
        <v>15792.142906</v>
      </c>
      <c r="F34" s="35">
        <v>22302.125581</v>
      </c>
      <c r="G34" s="35">
        <v>21047.013863999997</v>
      </c>
      <c r="H34" s="35">
        <v>22871.055104999996</v>
      </c>
      <c r="I34" s="35">
        <v>29428.369602999996</v>
      </c>
      <c r="J34" s="35">
        <v>23270.019017000002</v>
      </c>
      <c r="K34" s="35">
        <v>35709.011</v>
      </c>
      <c r="L34" s="35">
        <v>43626.743827</v>
      </c>
      <c r="M34" s="42">
        <f aca="true" t="shared" si="27" ref="M34:S34">+M31+M21+M11+M7</f>
        <v>48558.720673</v>
      </c>
      <c r="N34" s="42">
        <f t="shared" si="27"/>
        <v>45921.392207</v>
      </c>
      <c r="O34" s="42">
        <f t="shared" si="27"/>
        <v>40686.746417</v>
      </c>
      <c r="P34" s="56">
        <f t="shared" si="27"/>
        <v>54502.820502999995</v>
      </c>
      <c r="Q34" s="56">
        <f t="shared" si="27"/>
        <v>41399.082953000005</v>
      </c>
      <c r="R34" s="56">
        <f t="shared" si="27"/>
        <v>51553.797328</v>
      </c>
      <c r="S34" s="56">
        <f t="shared" si="27"/>
        <v>69339.692058</v>
      </c>
      <c r="T34" s="56">
        <v>97539.766</v>
      </c>
      <c r="U34" s="56">
        <v>116774.151</v>
      </c>
      <c r="V34" s="84">
        <v>139576.174</v>
      </c>
      <c r="W34" s="84">
        <v>170062.714501</v>
      </c>
      <c r="X34" s="84">
        <v>140928.42121099998</v>
      </c>
      <c r="Y34" s="84">
        <v>185544.33185200003</v>
      </c>
      <c r="Z34" s="84">
        <v>240841.676274</v>
      </c>
      <c r="AA34" s="84">
        <v>236545.14090900004</v>
      </c>
      <c r="AB34" s="84">
        <v>251661.25011000002</v>
      </c>
      <c r="AC34" s="84">
        <v>242177.11707299997</v>
      </c>
      <c r="AD34" s="84">
        <v>207234.35861599998</v>
      </c>
      <c r="AE34" s="84">
        <v>198618.235047</v>
      </c>
      <c r="AF34" s="84">
        <v>233803.86421299996</v>
      </c>
      <c r="AG34" s="84">
        <v>223046.87904099998</v>
      </c>
      <c r="AH34" s="85"/>
      <c r="AI34" s="86">
        <v>22.172926679487134</v>
      </c>
      <c r="AJ34" s="86">
        <v>11.30493915740665</v>
      </c>
      <c r="AK34" s="86">
        <v>-5.4033500813766295</v>
      </c>
      <c r="AL34" s="84">
        <f>+O34/N34*100-100</f>
        <v>-11.399144360440488</v>
      </c>
      <c r="AM34" s="84">
        <f>+P34/O34*100-100</f>
        <v>33.95718582262276</v>
      </c>
      <c r="AN34" s="84">
        <f t="shared" si="3"/>
        <v>-24.04231089155968</v>
      </c>
      <c r="AO34" s="84">
        <f t="shared" si="4"/>
        <v>24.528838927491577</v>
      </c>
      <c r="AP34" s="84">
        <f>+S34/R34*100-100</f>
        <v>34.49967927064819</v>
      </c>
      <c r="AQ34" s="84" t="e">
        <f>+#REF!/S34*100-100</f>
        <v>#REF!</v>
      </c>
      <c r="AR34" s="84">
        <f aca="true" t="shared" si="28" ref="AR34:AY34">+W34/V34*100-100</f>
        <v>21.842223946473865</v>
      </c>
      <c r="AS34" s="84">
        <f t="shared" si="28"/>
        <v>-17.131499620881755</v>
      </c>
      <c r="AT34" s="42">
        <f t="shared" si="28"/>
        <v>31.658561316173746</v>
      </c>
      <c r="AU34" s="42">
        <f t="shared" si="28"/>
        <v>29.802766740461806</v>
      </c>
      <c r="AV34" s="42">
        <f t="shared" si="28"/>
        <v>-1.7839667251409992</v>
      </c>
      <c r="AW34" s="42">
        <f t="shared" si="28"/>
        <v>6.390369780123791</v>
      </c>
      <c r="AX34" s="42">
        <f t="shared" si="28"/>
        <v>-3.7686107944129503</v>
      </c>
      <c r="AY34" s="42">
        <f t="shared" si="28"/>
        <v>-14.428596260177258</v>
      </c>
      <c r="AZ34" s="42">
        <f>+AE34/AD34*100-100</f>
        <v>-4.157671356498099</v>
      </c>
      <c r="BA34" s="42">
        <f>+AF34/AE34*100-100</f>
        <v>17.715205835795402</v>
      </c>
      <c r="BB34" s="42">
        <f>+AG34/AF34*100-100</f>
        <v>-4.600858590686158</v>
      </c>
      <c r="BC34" s="84"/>
      <c r="BD34" s="113">
        <v>56069.057507</v>
      </c>
      <c r="BE34" s="113">
        <v>55694.647134</v>
      </c>
      <c r="BF34" s="113"/>
      <c r="BG34" s="113"/>
      <c r="BH34" s="113">
        <f>+BE34/BD34*100-100</f>
        <v>-0.6677664823477016</v>
      </c>
      <c r="BI34" s="42">
        <v>174154.66930699997</v>
      </c>
      <c r="BJ34" s="42">
        <v>148478.157476</v>
      </c>
      <c r="BK34" s="42"/>
      <c r="BL34" s="42">
        <f>+BJ34/BI34*100-100</f>
        <v>-14.74351042850158</v>
      </c>
      <c r="BM34" s="56"/>
      <c r="BN34" s="36" t="s">
        <v>64</v>
      </c>
      <c r="BO34" s="37"/>
      <c r="BP34" s="73"/>
    </row>
    <row r="35" spans="2:67" ht="16.5">
      <c r="B35" s="38" t="s">
        <v>74</v>
      </c>
      <c r="C35" s="39"/>
      <c r="D35" s="10"/>
      <c r="E35" s="18"/>
      <c r="F35" s="18"/>
      <c r="G35" s="18"/>
      <c r="H35" s="18"/>
      <c r="I35" s="18"/>
      <c r="J35" s="18"/>
      <c r="AI35" s="40"/>
      <c r="AJ35" s="40"/>
      <c r="AK35" s="40"/>
      <c r="AL35" s="40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12"/>
      <c r="BE35" s="112"/>
      <c r="BF35" s="112"/>
      <c r="BG35" s="112"/>
      <c r="BH35" s="112"/>
      <c r="BI35" s="17"/>
      <c r="BJ35" s="17"/>
      <c r="BK35" s="17"/>
      <c r="BL35" s="17"/>
      <c r="BM35" s="17"/>
      <c r="BN35" s="51"/>
      <c r="BO35" s="41" t="s">
        <v>75</v>
      </c>
    </row>
    <row r="36" spans="2:67" ht="31.5" customHeight="1">
      <c r="B36" s="74" t="s">
        <v>65</v>
      </c>
      <c r="AI36" s="75"/>
      <c r="AJ36" s="75"/>
      <c r="AK36" s="75"/>
      <c r="AL36" s="75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12"/>
      <c r="BE36" s="112"/>
      <c r="BF36" s="112"/>
      <c r="BG36" s="112"/>
      <c r="BH36" s="112"/>
      <c r="BI36" s="17"/>
      <c r="BJ36" s="17"/>
      <c r="BK36" s="17"/>
      <c r="BL36" s="17"/>
      <c r="BM36" s="17"/>
      <c r="BO36" s="76" t="s">
        <v>66</v>
      </c>
    </row>
    <row r="37" spans="2:67" ht="16.5" customHeight="1">
      <c r="B37" s="77"/>
      <c r="C37" s="78"/>
      <c r="D37" s="78"/>
      <c r="E37" s="78"/>
      <c r="F37" s="78"/>
      <c r="G37" s="78"/>
      <c r="H37" s="78"/>
      <c r="J37" s="78"/>
      <c r="K37" s="79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12"/>
      <c r="BE37" s="112"/>
      <c r="BF37" s="112"/>
      <c r="BG37" s="112"/>
      <c r="BH37" s="112"/>
      <c r="BI37" s="17"/>
      <c r="BJ37" s="17"/>
      <c r="BK37" s="17"/>
      <c r="BL37" s="17"/>
      <c r="BM37" s="17"/>
      <c r="BO37" s="60"/>
    </row>
    <row r="38" spans="2:65" ht="16.5" customHeight="1">
      <c r="B38" s="80"/>
      <c r="C38" s="78"/>
      <c r="D38" s="78"/>
      <c r="E38" s="78"/>
      <c r="F38" s="78"/>
      <c r="G38" s="78"/>
      <c r="H38" s="78"/>
      <c r="J38" s="78"/>
      <c r="K38" s="79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12"/>
      <c r="BE38" s="112"/>
      <c r="BF38" s="112"/>
      <c r="BG38" s="112"/>
      <c r="BH38" s="112"/>
      <c r="BI38" s="17"/>
      <c r="BJ38" s="17"/>
      <c r="BK38" s="17"/>
      <c r="BL38" s="17"/>
      <c r="BM38" s="17"/>
    </row>
    <row r="39" spans="3:65" ht="16.5" customHeight="1">
      <c r="C39" s="81"/>
      <c r="AJ39" s="5"/>
      <c r="AK39" s="5"/>
      <c r="AL39" s="5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12"/>
      <c r="BE39" s="112"/>
      <c r="BF39" s="112"/>
      <c r="BG39" s="112"/>
      <c r="BH39" s="112"/>
      <c r="BI39" s="17"/>
      <c r="BJ39" s="17"/>
      <c r="BK39" s="17"/>
      <c r="BL39" s="17"/>
      <c r="BM39" s="17"/>
    </row>
    <row r="40" spans="3:66" ht="16.5" customHeight="1">
      <c r="C40" s="81"/>
      <c r="AJ40" s="5"/>
      <c r="AK40" s="5"/>
      <c r="AL40" s="5"/>
      <c r="AM40" s="17"/>
      <c r="AN40" s="17"/>
      <c r="AO40" s="17"/>
      <c r="AP40" s="17"/>
      <c r="BN40" s="12"/>
    </row>
    <row r="41" spans="36:66" ht="16.5" customHeight="1">
      <c r="AJ41" s="5"/>
      <c r="AK41" s="5"/>
      <c r="AL41" s="5"/>
      <c r="AM41" s="17"/>
      <c r="AN41" s="17"/>
      <c r="AO41" s="17"/>
      <c r="AP41" s="17"/>
      <c r="BN41" s="12"/>
    </row>
    <row r="42" spans="3:66" ht="16.5" customHeight="1">
      <c r="C42" s="82"/>
      <c r="AM42" s="17"/>
      <c r="AN42" s="17"/>
      <c r="AO42" s="17"/>
      <c r="AP42" s="17"/>
      <c r="BN42" s="12"/>
    </row>
    <row r="43" ht="16.5" customHeight="1">
      <c r="BN43" s="12"/>
    </row>
    <row r="44" ht="16.5" customHeight="1">
      <c r="BN44" s="12"/>
    </row>
    <row r="45" ht="16.5" customHeight="1">
      <c r="BN45" s="12"/>
    </row>
    <row r="46" ht="16.5" customHeight="1">
      <c r="BN46" s="12"/>
    </row>
    <row r="47" ht="16.5" customHeight="1">
      <c r="BN47" s="12"/>
    </row>
    <row r="48" ht="16.5" customHeight="1">
      <c r="BN48" s="12"/>
    </row>
    <row r="49" ht="16.5" customHeight="1">
      <c r="BN49" s="12"/>
    </row>
    <row r="50" ht="16.5" customHeight="1">
      <c r="BN50" s="12"/>
    </row>
    <row r="51" ht="16.5" customHeight="1">
      <c r="BN51" s="12"/>
    </row>
    <row r="52" ht="16.5" customHeight="1">
      <c r="BN52" s="12"/>
    </row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</sheetData>
  <sheetProtection/>
  <mergeCells count="6">
    <mergeCell ref="BD3:BE3"/>
    <mergeCell ref="BD4:BE4"/>
    <mergeCell ref="BI3:BJ3"/>
    <mergeCell ref="BI4:BJ4"/>
    <mergeCell ref="N3:AF4"/>
    <mergeCell ref="AL3:BA4"/>
  </mergeCells>
  <printOptions horizontalCentered="1" verticalCentered="1"/>
  <pageMargins left="0.1968503937007874" right="0.1968503937007874" top="0" bottom="0" header="0" footer="0"/>
  <pageSetup fitToHeight="1" fitToWidth="1" horizontalDpi="300" verticalDpi="3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DİE Dış Ticaret İstatistikler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Memduh ÜNAL</dc:creator>
  <cp:keywords/>
  <dc:description/>
  <cp:lastModifiedBy>Hasan Çağdaş Karakaş</cp:lastModifiedBy>
  <cp:lastPrinted>2020-02-20T13:35:02Z</cp:lastPrinted>
  <dcterms:created xsi:type="dcterms:W3CDTF">1998-01-22T08:18:37Z</dcterms:created>
  <dcterms:modified xsi:type="dcterms:W3CDTF">2020-07-07T08:20:55Z</dcterms:modified>
  <cp:category/>
  <cp:version/>
  <cp:contentType/>
  <cp:contentStatus/>
</cp:coreProperties>
</file>