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20" activeTab="0"/>
  </bookViews>
  <sheets>
    <sheet name="T 9.2" sheetId="1" r:id="rId1"/>
  </sheets>
  <definedNames>
    <definedName name="__123Graph_ACURRENT" hidden="1">'T 9.2'!#REF!</definedName>
    <definedName name="__123Graph_BCURRENT" hidden="1">'T 9.2'!#REF!</definedName>
    <definedName name="__123Graph_XCURRENT" hidden="1">'T 9.2'!#REF!</definedName>
    <definedName name="_Regression_Out" hidden="1">'T 9.2'!$AA$107</definedName>
    <definedName name="_Regression_X" hidden="1">'T 9.2'!$Y$107:$Y$112</definedName>
    <definedName name="_Regression_Y" hidden="1">'T 9.2'!#REF!</definedName>
    <definedName name="_xlfn.COMPOUNDVALUE" hidden="1">#NAME?</definedName>
    <definedName name="T.II.1.A">'T 9.2'!$K$7843:$IV$7896</definedName>
    <definedName name="T.II.1.B">'T 9.2'!$K$7909:$IV$7962</definedName>
    <definedName name="T.II.2">'T 9.2'!$7979:$8006</definedName>
    <definedName name="_xlnm.Print_Area" localSheetId="0">'T 9.2'!$A$1:$X$21</definedName>
  </definedNames>
  <calcPr fullCalcOnLoad="1"/>
</workbook>
</file>

<file path=xl/sharedStrings.xml><?xml version="1.0" encoding="utf-8"?>
<sst xmlns="http://schemas.openxmlformats.org/spreadsheetml/2006/main" count="35" uniqueCount="25">
  <si>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</si>
  <si>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 xml:space="preserve"> Toplam</t>
  </si>
  <si>
    <t xml:space="preserve"> Erkek</t>
  </si>
  <si>
    <t>İşe Yerleştirilenler</t>
  </si>
  <si>
    <t xml:space="preserve"> Kadın</t>
  </si>
  <si>
    <t>Yurt Dışına Gönderme</t>
  </si>
  <si>
    <t xml:space="preserve"> Total</t>
  </si>
  <si>
    <t xml:space="preserve"> Male</t>
  </si>
  <si>
    <t xml:space="preserve"> Female</t>
  </si>
  <si>
    <t>Vacancies Reported</t>
  </si>
  <si>
    <t>Placements</t>
  </si>
  <si>
    <t>Registered Unemployed</t>
  </si>
  <si>
    <t>Workers Migrating Abroad</t>
  </si>
  <si>
    <t>Annual</t>
  </si>
  <si>
    <t>Kayıtlı İşsizler</t>
  </si>
  <si>
    <t>Yıllık</t>
  </si>
  <si>
    <t>Tablo: IX.2- Türkiye İş Kurumu İstatistikleri</t>
  </si>
  <si>
    <t>Table: IX.2- Turkish Labour Office Statistics</t>
  </si>
  <si>
    <t>Source: Turkish Labour Office</t>
  </si>
  <si>
    <t>Kaynak: Türkiye İş Kurumu</t>
  </si>
  <si>
    <t>Açık İşler</t>
  </si>
  <si>
    <t>Not: Kayıtlı işsizlere ait veriler Mart ayı değerleridir.</t>
  </si>
  <si>
    <t xml:space="preserve">Note: The data of registered unemployed are March values. </t>
  </si>
  <si>
    <t>January-June</t>
  </si>
  <si>
    <t>Ocak-Haziran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</si>
</sst>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_);\(#,##0.00\)"/>
    <numFmt numFmtId="189" formatCode="0_)"/>
    <numFmt numFmtId="190" formatCode="0.0_)"/>
    <numFmt numFmtId="191" formatCode="#,##0_);\(#,##0\)"/>
    <numFmt numFmtId="192" formatCode="0.0"/>
    <numFmt numFmtId="193" formatCode="#.##0.00_);\(#.##0.00\)"/>
    <numFmt numFmtId="194" formatCode="0.0%"/>
  </numFmts>
  <fonts count="49">
    <font>
      <sz val="14"/>
      <name val="Times New Roman Tu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color indexed="8"/>
      <name val="Arial TUR"/>
      <family val="2"/>
    </font>
    <font>
      <sz val="12"/>
      <color indexed="8"/>
      <name val="Arial Tur"/>
      <family val="2"/>
    </font>
    <font>
      <b/>
      <sz val="16"/>
      <color indexed="8"/>
      <name val="Arial Tur"/>
      <family val="2"/>
    </font>
    <font>
      <u val="single"/>
      <sz val="10.5"/>
      <color indexed="12"/>
      <name val="Times New Roman Tur"/>
      <family val="0"/>
    </font>
    <font>
      <u val="single"/>
      <sz val="10.5"/>
      <color indexed="36"/>
      <name val="Times New Roman Tur"/>
      <family val="0"/>
    </font>
    <font>
      <sz val="14"/>
      <color indexed="8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TU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 TUR"/>
      <family val="2"/>
    </font>
    <font>
      <sz val="12"/>
      <color theme="1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</borders>
  <cellStyleXfs count="71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4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53">
    <xf numFmtId="189" fontId="0" fillId="0" borderId="0" xfId="0" applyAlignment="1">
      <alignment/>
    </xf>
    <xf numFmtId="188" fontId="5" fillId="0" borderId="0" xfId="0" applyNumberFormat="1" applyFont="1" applyAlignment="1" applyProtection="1">
      <alignment/>
      <protection/>
    </xf>
    <xf numFmtId="188" fontId="6" fillId="0" borderId="0" xfId="0" applyNumberFormat="1" applyFont="1" applyAlignment="1" applyProtection="1">
      <alignment/>
      <protection/>
    </xf>
    <xf numFmtId="188" fontId="5" fillId="0" borderId="10" xfId="0" applyNumberFormat="1" applyFont="1" applyBorder="1" applyAlignment="1" applyProtection="1">
      <alignment/>
      <protection/>
    </xf>
    <xf numFmtId="188" fontId="5" fillId="0" borderId="11" xfId="0" applyNumberFormat="1" applyFont="1" applyBorder="1" applyAlignment="1" applyProtection="1">
      <alignment/>
      <protection/>
    </xf>
    <xf numFmtId="188" fontId="5" fillId="0" borderId="12" xfId="0" applyNumberFormat="1" applyFont="1" applyBorder="1" applyAlignment="1" applyProtection="1">
      <alignment/>
      <protection/>
    </xf>
    <xf numFmtId="188" fontId="5" fillId="0" borderId="13" xfId="0" applyNumberFormat="1" applyFont="1" applyBorder="1" applyAlignment="1" applyProtection="1">
      <alignment/>
      <protection/>
    </xf>
    <xf numFmtId="188" fontId="5" fillId="0" borderId="14" xfId="0" applyNumberFormat="1" applyFont="1" applyBorder="1" applyAlignment="1" applyProtection="1">
      <alignment/>
      <protection/>
    </xf>
    <xf numFmtId="188" fontId="5" fillId="0" borderId="15" xfId="0" applyNumberFormat="1" applyFont="1" applyBorder="1" applyAlignment="1" applyProtection="1">
      <alignment/>
      <protection/>
    </xf>
    <xf numFmtId="188" fontId="5" fillId="0" borderId="16" xfId="0" applyNumberFormat="1" applyFont="1" applyBorder="1" applyAlignment="1" applyProtection="1">
      <alignment/>
      <protection/>
    </xf>
    <xf numFmtId="188" fontId="5" fillId="0" borderId="17" xfId="0" applyNumberFormat="1" applyFont="1" applyBorder="1" applyAlignment="1" applyProtection="1">
      <alignment/>
      <protection/>
    </xf>
    <xf numFmtId="190" fontId="5" fillId="0" borderId="0" xfId="0" applyNumberFormat="1" applyFont="1" applyAlignment="1" applyProtection="1">
      <alignment/>
      <protection/>
    </xf>
    <xf numFmtId="189" fontId="6" fillId="0" borderId="0" xfId="0" applyFont="1" applyAlignment="1">
      <alignment/>
    </xf>
    <xf numFmtId="188" fontId="6" fillId="0" borderId="13" xfId="0" applyNumberFormat="1" applyFont="1" applyBorder="1" applyAlignment="1" applyProtection="1">
      <alignment/>
      <protection/>
    </xf>
    <xf numFmtId="188" fontId="6" fillId="0" borderId="15" xfId="0" applyNumberFormat="1" applyFont="1" applyBorder="1" applyAlignment="1" applyProtection="1">
      <alignment/>
      <protection/>
    </xf>
    <xf numFmtId="188" fontId="6" fillId="0" borderId="16" xfId="0" applyNumberFormat="1" applyFont="1" applyBorder="1" applyAlignment="1" applyProtection="1">
      <alignment/>
      <protection/>
    </xf>
    <xf numFmtId="191" fontId="6" fillId="0" borderId="14" xfId="0" applyNumberFormat="1" applyFont="1" applyBorder="1" applyAlignment="1" applyProtection="1">
      <alignment/>
      <protection/>
    </xf>
    <xf numFmtId="190" fontId="6" fillId="0" borderId="14" xfId="0" applyNumberFormat="1" applyFont="1" applyBorder="1" applyAlignment="1" applyProtection="1">
      <alignment/>
      <protection/>
    </xf>
    <xf numFmtId="188" fontId="6" fillId="0" borderId="17" xfId="0" applyNumberFormat="1" applyFont="1" applyBorder="1" applyAlignment="1" applyProtection="1">
      <alignment/>
      <protection/>
    </xf>
    <xf numFmtId="188" fontId="7" fillId="0" borderId="0" xfId="0" applyNumberFormat="1" applyFont="1" applyAlignment="1" applyProtection="1">
      <alignment/>
      <protection/>
    </xf>
    <xf numFmtId="188" fontId="5" fillId="0" borderId="0" xfId="0" applyNumberFormat="1" applyFont="1" applyBorder="1" applyAlignment="1" applyProtection="1" quotePrefix="1">
      <alignment horizontal="right"/>
      <protection/>
    </xf>
    <xf numFmtId="188" fontId="5" fillId="0" borderId="14" xfId="0" applyNumberFormat="1" applyFont="1" applyBorder="1" applyAlignment="1" applyProtection="1">
      <alignment horizontal="center"/>
      <protection/>
    </xf>
    <xf numFmtId="189" fontId="10" fillId="0" borderId="0" xfId="0" applyFont="1" applyAlignment="1">
      <alignment/>
    </xf>
    <xf numFmtId="189" fontId="10" fillId="0" borderId="11" xfId="0" applyFont="1" applyBorder="1" applyAlignment="1">
      <alignment/>
    </xf>
    <xf numFmtId="189" fontId="6" fillId="0" borderId="14" xfId="0" applyFont="1" applyBorder="1" applyAlignment="1">
      <alignment/>
    </xf>
    <xf numFmtId="189" fontId="10" fillId="0" borderId="14" xfId="0" applyFont="1" applyBorder="1" applyAlignment="1">
      <alignment horizontal="center"/>
    </xf>
    <xf numFmtId="189" fontId="6" fillId="0" borderId="14" xfId="0" applyFont="1" applyBorder="1" applyAlignment="1">
      <alignment horizontal="center"/>
    </xf>
    <xf numFmtId="189" fontId="5" fillId="0" borderId="14" xfId="0" applyNumberFormat="1" applyFont="1" applyBorder="1" applyAlignment="1" applyProtection="1">
      <alignment horizontal="right"/>
      <protection/>
    </xf>
    <xf numFmtId="188" fontId="6" fillId="0" borderId="0" xfId="0" applyNumberFormat="1" applyFont="1" applyAlignment="1" applyProtection="1">
      <alignment/>
      <protection/>
    </xf>
    <xf numFmtId="188" fontId="6" fillId="0" borderId="0" xfId="0" applyNumberFormat="1" applyFont="1" applyAlignment="1" applyProtection="1">
      <alignment horizontal="right"/>
      <protection/>
    </xf>
    <xf numFmtId="189" fontId="10" fillId="0" borderId="18" xfId="0" applyFont="1" applyBorder="1" applyAlignment="1">
      <alignment/>
    </xf>
    <xf numFmtId="189" fontId="47" fillId="0" borderId="14" xfId="0" applyNumberFormat="1" applyFont="1" applyBorder="1" applyAlignment="1" applyProtection="1">
      <alignment horizontal="center"/>
      <protection/>
    </xf>
    <xf numFmtId="191" fontId="48" fillId="0" borderId="14" xfId="0" applyNumberFormat="1" applyFont="1" applyBorder="1" applyAlignment="1" applyProtection="1">
      <alignment/>
      <protection/>
    </xf>
    <xf numFmtId="190" fontId="48" fillId="0" borderId="14" xfId="0" applyNumberFormat="1" applyFont="1" applyBorder="1" applyAlignment="1" applyProtection="1">
      <alignment horizontal="center"/>
      <protection/>
    </xf>
    <xf numFmtId="188" fontId="5" fillId="0" borderId="0" xfId="0" applyNumberFormat="1" applyFont="1" applyBorder="1" applyAlignment="1" applyProtection="1">
      <alignment/>
      <protection/>
    </xf>
    <xf numFmtId="189" fontId="10" fillId="0" borderId="0" xfId="0" applyFont="1" applyBorder="1" applyAlignment="1">
      <alignment/>
    </xf>
    <xf numFmtId="189" fontId="6" fillId="0" borderId="0" xfId="0" applyFont="1" applyBorder="1" applyAlignment="1">
      <alignment/>
    </xf>
    <xf numFmtId="188" fontId="47" fillId="0" borderId="0" xfId="0" applyNumberFormat="1" applyFont="1" applyBorder="1" applyAlignment="1" applyProtection="1">
      <alignment/>
      <protection/>
    </xf>
    <xf numFmtId="191" fontId="6" fillId="0" borderId="0" xfId="0" applyNumberFormat="1" applyFont="1" applyBorder="1" applyAlignment="1" applyProtection="1">
      <alignment/>
      <protection/>
    </xf>
    <xf numFmtId="191" fontId="48" fillId="0" borderId="0" xfId="0" applyNumberFormat="1" applyFont="1" applyBorder="1" applyAlignment="1" applyProtection="1">
      <alignment/>
      <protection/>
    </xf>
    <xf numFmtId="190" fontId="6" fillId="0" borderId="0" xfId="0" applyNumberFormat="1" applyFont="1" applyBorder="1" applyAlignment="1" applyProtection="1">
      <alignment/>
      <protection/>
    </xf>
    <xf numFmtId="190" fontId="48" fillId="0" borderId="0" xfId="0" applyNumberFormat="1" applyFont="1" applyBorder="1" applyAlignment="1" applyProtection="1">
      <alignment horizontal="center"/>
      <protection/>
    </xf>
    <xf numFmtId="191" fontId="5" fillId="0" borderId="0" xfId="0" applyNumberFormat="1" applyFont="1" applyBorder="1" applyAlignment="1" applyProtection="1">
      <alignment/>
      <protection/>
    </xf>
    <xf numFmtId="191" fontId="47" fillId="0" borderId="0" xfId="0" applyNumberFormat="1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 horizontal="center" wrapText="1"/>
      <protection/>
    </xf>
    <xf numFmtId="188" fontId="47" fillId="0" borderId="19" xfId="0" applyNumberFormat="1" applyFont="1" applyBorder="1" applyAlignment="1" applyProtection="1">
      <alignment horizontal="center"/>
      <protection/>
    </xf>
    <xf numFmtId="188" fontId="5" fillId="0" borderId="0" xfId="0" applyNumberFormat="1" applyFont="1" applyAlignment="1" applyProtection="1">
      <alignment horizontal="right"/>
      <protection/>
    </xf>
    <xf numFmtId="4" fontId="5" fillId="0" borderId="20" xfId="0" applyNumberFormat="1" applyFont="1" applyBorder="1" applyAlignment="1" applyProtection="1">
      <alignment horizontal="center" wrapText="1"/>
      <protection/>
    </xf>
    <xf numFmtId="4" fontId="5" fillId="0" borderId="0" xfId="0" applyNumberFormat="1" applyFont="1" applyBorder="1" applyAlignment="1" applyProtection="1">
      <alignment horizontal="center" wrapText="1"/>
      <protection/>
    </xf>
    <xf numFmtId="4" fontId="5" fillId="0" borderId="18" xfId="0" applyNumberFormat="1" applyFont="1" applyBorder="1" applyAlignment="1" applyProtection="1">
      <alignment horizontal="center" wrapText="1"/>
      <protection/>
    </xf>
    <xf numFmtId="188" fontId="5" fillId="0" borderId="11" xfId="0" applyNumberFormat="1" applyFont="1" applyBorder="1" applyAlignment="1" applyProtection="1">
      <alignment horizontal="center"/>
      <protection/>
    </xf>
    <xf numFmtId="188" fontId="5" fillId="0" borderId="14" xfId="0" applyNumberFormat="1" applyFont="1" applyBorder="1" applyAlignment="1" applyProtection="1">
      <alignment horizontal="center"/>
      <protection/>
    </xf>
    <xf numFmtId="188" fontId="47" fillId="0" borderId="19" xfId="0" applyNumberFormat="1" applyFont="1" applyBorder="1" applyAlignment="1" applyProtection="1">
      <alignment horizontal="center"/>
      <protection/>
    </xf>
  </cellXfs>
  <cellStyles count="5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2" xfId="50"/>
    <cellStyle name="Normal 2 2 2" xfId="51"/>
    <cellStyle name="Normal 3" xfId="52"/>
    <cellStyle name="Normal 4" xfId="53"/>
    <cellStyle name="Normal 8" xfId="54"/>
    <cellStyle name="Not" xfId="55"/>
    <cellStyle name="Nötr" xfId="56"/>
    <cellStyle name="Currency" xfId="57"/>
    <cellStyle name="Currency [0]" xfId="58"/>
    <cellStyle name="Toplam" xfId="59"/>
    <cellStyle name="Uyarı Metni" xfId="60"/>
    <cellStyle name="Comma" xfId="61"/>
    <cellStyle name="Virgül 2 2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  <cellStyle name="Yüzde 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K112"/>
  <sheetViews>
    <sheetView tabSelected="1" defaultGridColor="0" zoomScale="70" zoomScaleNormal="70" zoomScaleSheetLayoutView="80" zoomScalePageLayoutView="0" colorId="22" workbookViewId="0" topLeftCell="A1">
      <selection activeCell="W10" sqref="W10"/>
    </sheetView>
  </sheetViews>
  <sheetFormatPr defaultColWidth="17.75" defaultRowHeight="19.5" customHeight="1"/>
  <cols>
    <col min="1" max="1" width="22.16015625" style="12" customWidth="1"/>
    <col min="2" max="6" width="10.75" style="12" customWidth="1"/>
    <col min="7" max="7" width="1.75" style="22" customWidth="1"/>
    <col min="8" max="9" width="10.75" style="12" customWidth="1"/>
    <col min="10" max="10" width="0.58203125" style="12" customWidth="1"/>
    <col min="11" max="17" width="7.75" style="12" hidden="1" customWidth="1"/>
    <col min="18" max="21" width="7.75" style="12" customWidth="1"/>
    <col min="22" max="22" width="1.75" style="12" customWidth="1"/>
    <col min="23" max="23" width="19.25" style="12" customWidth="1"/>
    <col min="24" max="24" width="25.75" style="12" customWidth="1"/>
    <col min="25" max="25" width="3.75" style="12" customWidth="1"/>
    <col min="26" max="26" width="39.75" style="12" customWidth="1"/>
    <col min="27" max="32" width="9.75" style="12" customWidth="1"/>
    <col min="33" max="16384" width="17.75" style="12" customWidth="1"/>
  </cols>
  <sheetData>
    <row r="1" spans="1:37" ht="19.5" customHeight="1">
      <c r="A1" s="19" t="s">
        <v>16</v>
      </c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9.5" customHeight="1">
      <c r="A2" s="19" t="s">
        <v>17</v>
      </c>
      <c r="B2" s="1"/>
      <c r="C2" s="1"/>
      <c r="D2" s="1"/>
      <c r="E2" s="1"/>
      <c r="F2" s="1"/>
      <c r="G2" s="1"/>
      <c r="H2" s="1"/>
      <c r="I2" s="1"/>
      <c r="J2" s="1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1"/>
      <c r="Y2" s="1"/>
      <c r="Z2" s="1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9.5" customHeight="1">
      <c r="A3" s="3"/>
      <c r="B3" s="4"/>
      <c r="C3" s="4"/>
      <c r="D3" s="4"/>
      <c r="E3" s="4"/>
      <c r="F3" s="4"/>
      <c r="G3" s="23"/>
      <c r="H3" s="4"/>
      <c r="I3" s="4"/>
      <c r="J3" s="4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"/>
      <c r="Y3" s="1"/>
      <c r="Z3" s="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9.5" customHeight="1">
      <c r="A4" s="6"/>
      <c r="B4" s="34"/>
      <c r="C4" s="34"/>
      <c r="D4" s="34"/>
      <c r="E4" s="34"/>
      <c r="F4" s="34"/>
      <c r="G4" s="35"/>
      <c r="H4" s="34"/>
      <c r="I4" s="34"/>
      <c r="J4" s="34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8"/>
      <c r="Y4" s="1"/>
      <c r="Z4" s="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9.5" customHeight="1">
      <c r="A5" s="6"/>
      <c r="B5" s="47" t="s">
        <v>15</v>
      </c>
      <c r="C5" s="47"/>
      <c r="D5" s="47"/>
      <c r="E5" s="47"/>
      <c r="F5" s="47"/>
      <c r="G5" s="30"/>
      <c r="H5" s="52" t="s">
        <v>24</v>
      </c>
      <c r="I5" s="52"/>
      <c r="J5" s="34"/>
      <c r="K5" s="49"/>
      <c r="L5" s="49"/>
      <c r="M5" s="49"/>
      <c r="N5" s="49"/>
      <c r="O5" s="49"/>
      <c r="P5" s="49"/>
      <c r="Q5" s="49"/>
      <c r="R5" s="49"/>
      <c r="S5" s="49"/>
      <c r="T5" s="44"/>
      <c r="U5" s="44"/>
      <c r="V5" s="20"/>
      <c r="W5" s="45" t="str">
        <f>+H5</f>
        <v>Ocak-Haziran</v>
      </c>
      <c r="X5" s="8"/>
      <c r="Y5" s="1"/>
      <c r="Z5" s="1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9.5" customHeight="1">
      <c r="A6" s="6"/>
      <c r="B6" s="48" t="s">
        <v>13</v>
      </c>
      <c r="C6" s="48"/>
      <c r="D6" s="48"/>
      <c r="E6" s="48"/>
      <c r="F6" s="48"/>
      <c r="G6" s="35"/>
      <c r="H6" s="52" t="s">
        <v>23</v>
      </c>
      <c r="I6" s="52"/>
      <c r="J6" s="34"/>
      <c r="K6" s="48"/>
      <c r="L6" s="48"/>
      <c r="M6" s="48"/>
      <c r="N6" s="48"/>
      <c r="O6" s="48"/>
      <c r="P6" s="48"/>
      <c r="Q6" s="48"/>
      <c r="R6" s="48"/>
      <c r="S6" s="48"/>
      <c r="T6" s="44"/>
      <c r="U6" s="44"/>
      <c r="V6" s="20"/>
      <c r="W6" s="45" t="str">
        <f>+H6</f>
        <v>January-June</v>
      </c>
      <c r="X6" s="8"/>
      <c r="Y6" s="1" t="s">
        <v>0</v>
      </c>
      <c r="Z6" s="1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9.5" customHeight="1">
      <c r="A7" s="9"/>
      <c r="B7" s="27">
        <v>2016</v>
      </c>
      <c r="C7" s="27">
        <v>2017</v>
      </c>
      <c r="D7" s="27">
        <v>2018</v>
      </c>
      <c r="E7" s="27">
        <v>2019</v>
      </c>
      <c r="F7" s="27">
        <v>2020</v>
      </c>
      <c r="G7" s="25"/>
      <c r="H7" s="31">
        <v>2020</v>
      </c>
      <c r="I7" s="31">
        <v>2021</v>
      </c>
      <c r="J7" s="21"/>
      <c r="K7" s="27">
        <v>2008</v>
      </c>
      <c r="L7" s="27">
        <v>2009</v>
      </c>
      <c r="M7" s="27">
        <v>2010</v>
      </c>
      <c r="N7" s="27">
        <v>2011</v>
      </c>
      <c r="O7" s="27">
        <v>2012</v>
      </c>
      <c r="P7" s="27">
        <v>2013</v>
      </c>
      <c r="Q7" s="27">
        <v>2014</v>
      </c>
      <c r="R7" s="27">
        <f>+C7</f>
        <v>2017</v>
      </c>
      <c r="S7" s="27">
        <f>+D7</f>
        <v>2018</v>
      </c>
      <c r="T7" s="27">
        <f>+E7</f>
        <v>2019</v>
      </c>
      <c r="U7" s="27">
        <v>2020</v>
      </c>
      <c r="V7" s="26"/>
      <c r="W7" s="31">
        <f>+I7</f>
        <v>2021</v>
      </c>
      <c r="X7" s="10"/>
      <c r="Y7" s="1"/>
      <c r="Z7" s="1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9.5" customHeight="1">
      <c r="A8" s="6"/>
      <c r="B8" s="34"/>
      <c r="C8" s="34"/>
      <c r="D8" s="34"/>
      <c r="E8" s="34"/>
      <c r="F8" s="34"/>
      <c r="G8" s="35"/>
      <c r="H8" s="37"/>
      <c r="I8" s="37"/>
      <c r="J8" s="34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7"/>
      <c r="X8" s="8"/>
      <c r="Y8" s="1"/>
      <c r="Z8" s="1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9.5" customHeight="1">
      <c r="A9" s="6" t="s">
        <v>20</v>
      </c>
      <c r="B9" s="42"/>
      <c r="C9" s="42"/>
      <c r="D9" s="42"/>
      <c r="E9" s="42"/>
      <c r="F9" s="42"/>
      <c r="G9" s="35"/>
      <c r="H9" s="43"/>
      <c r="I9" s="43"/>
      <c r="J9" s="42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36"/>
      <c r="W9" s="41"/>
      <c r="X9" s="8" t="s">
        <v>9</v>
      </c>
      <c r="Y9" s="1"/>
      <c r="Z9" s="1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19.5" customHeight="1">
      <c r="A10" s="13" t="s">
        <v>1</v>
      </c>
      <c r="B10" s="38">
        <v>2105436</v>
      </c>
      <c r="C10" s="38">
        <v>2691257</v>
      </c>
      <c r="D10" s="38">
        <v>2393986</v>
      </c>
      <c r="E10" s="38">
        <f>_xlfn.COMPOUNDVALUE(1)</f>
        <v>2152048</v>
      </c>
      <c r="F10" s="38">
        <f>_xlfn.COMPOUNDVALUE(3)</f>
        <v>1406141</v>
      </c>
      <c r="G10" s="35"/>
      <c r="H10" s="38">
        <f>_xlfn.COMPOUNDVALUE(9)</f>
        <v>751192</v>
      </c>
      <c r="I10" s="38">
        <f>_xlfn.COMPOUNDVALUE(10)</f>
        <v>775473</v>
      </c>
      <c r="J10" s="38"/>
      <c r="K10" s="40" t="e">
        <f>#REF!/#REF!*100-100</f>
        <v>#REF!</v>
      </c>
      <c r="L10" s="40" t="e">
        <f>#REF!/#REF!*100-100</f>
        <v>#REF!</v>
      </c>
      <c r="M10" s="40" t="e">
        <f>#REF!/#REF!*100-100</f>
        <v>#REF!</v>
      </c>
      <c r="N10" s="40" t="e">
        <f>#REF!/#REF!*100-100</f>
        <v>#REF!</v>
      </c>
      <c r="O10" s="40" t="e">
        <f>#REF!/#REF!*100-100</f>
        <v>#REF!</v>
      </c>
      <c r="P10" s="40" t="e">
        <f>#REF!/#REF!*100-100</f>
        <v>#REF!</v>
      </c>
      <c r="Q10" s="40" t="e">
        <f>#REF!/#REF!*100-100</f>
        <v>#REF!</v>
      </c>
      <c r="R10" s="40">
        <f>C10/B10*100-100</f>
        <v>27.82421313210186</v>
      </c>
      <c r="S10" s="40">
        <f>D10/C10*100-100</f>
        <v>-11.04580499001024</v>
      </c>
      <c r="T10" s="40">
        <f>E10/D10*100-100</f>
        <v>-10.106074137442747</v>
      </c>
      <c r="U10" s="40">
        <f>F10/E10*100-100</f>
        <v>-34.66033285502925</v>
      </c>
      <c r="V10" s="36"/>
      <c r="W10" s="41">
        <f aca="true" t="shared" si="0" ref="W10:W18">I10/H10*100-100</f>
        <v>3.232329417778672</v>
      </c>
      <c r="X10" s="14" t="s">
        <v>6</v>
      </c>
      <c r="Y10" s="1"/>
      <c r="Z10" s="1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19.5" customHeight="1">
      <c r="A11" s="6" t="s">
        <v>3</v>
      </c>
      <c r="B11" s="42"/>
      <c r="C11" s="42"/>
      <c r="D11" s="42"/>
      <c r="E11" s="42"/>
      <c r="F11" s="42"/>
      <c r="G11" s="35"/>
      <c r="H11" s="42"/>
      <c r="I11" s="42"/>
      <c r="J11" s="42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36"/>
      <c r="W11" s="41"/>
      <c r="X11" s="8" t="s">
        <v>10</v>
      </c>
      <c r="Y11" s="1"/>
      <c r="Z11" s="1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19.5" customHeight="1">
      <c r="A12" s="13" t="s">
        <v>1</v>
      </c>
      <c r="B12" s="38">
        <v>2151120</v>
      </c>
      <c r="C12" s="38">
        <v>1057249</v>
      </c>
      <c r="D12" s="38">
        <v>1247188</v>
      </c>
      <c r="E12" s="38">
        <f>_xlfn.COMPOUNDVALUE(2)</f>
        <v>1490276</v>
      </c>
      <c r="F12" s="38">
        <f>_xlfn.COMPOUNDVALUE(4)</f>
        <v>868744</v>
      </c>
      <c r="G12" s="35"/>
      <c r="H12" s="38">
        <f>_xlfn.COMPOUNDVALUE(11)</f>
        <v>384150</v>
      </c>
      <c r="I12" s="38">
        <f>_xlfn.COMPOUNDVALUE(12)</f>
        <v>492750</v>
      </c>
      <c r="J12" s="38"/>
      <c r="K12" s="40" t="e">
        <f>#REF!/#REF!*100-100</f>
        <v>#REF!</v>
      </c>
      <c r="L12" s="40" t="e">
        <f>#REF!/#REF!*100-100</f>
        <v>#REF!</v>
      </c>
      <c r="M12" s="40" t="e">
        <f>#REF!/#REF!*100-100</f>
        <v>#REF!</v>
      </c>
      <c r="N12" s="40" t="e">
        <f>#REF!/#REF!*100-100</f>
        <v>#REF!</v>
      </c>
      <c r="O12" s="40" t="e">
        <f>#REF!/#REF!*100-100</f>
        <v>#REF!</v>
      </c>
      <c r="P12" s="40" t="e">
        <f>#REF!/#REF!*100-100</f>
        <v>#REF!</v>
      </c>
      <c r="Q12" s="40" t="e">
        <f>#REF!/#REF!*100-100</f>
        <v>#REF!</v>
      </c>
      <c r="R12" s="40">
        <f>C12/B12*100-100</f>
        <v>-50.851230986648815</v>
      </c>
      <c r="S12" s="40">
        <f>D12/C12*100-100</f>
        <v>17.965398879544935</v>
      </c>
      <c r="T12" s="40">
        <f>E12/D12*100-100</f>
        <v>19.490886698717432</v>
      </c>
      <c r="U12" s="40">
        <f>F12/E12*100-100</f>
        <v>-41.70583167144878</v>
      </c>
      <c r="V12" s="36"/>
      <c r="W12" s="41">
        <f t="shared" si="0"/>
        <v>28.27020695041</v>
      </c>
      <c r="X12" s="14" t="s">
        <v>6</v>
      </c>
      <c r="Y12" s="1"/>
      <c r="Z12" s="1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19.5" customHeight="1">
      <c r="A13" s="6" t="s">
        <v>14</v>
      </c>
      <c r="B13" s="42"/>
      <c r="C13" s="42"/>
      <c r="D13" s="42"/>
      <c r="E13" s="42"/>
      <c r="F13" s="42"/>
      <c r="G13" s="35"/>
      <c r="H13" s="42"/>
      <c r="I13" s="42"/>
      <c r="J13" s="42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36"/>
      <c r="W13" s="41"/>
      <c r="X13" s="8" t="s">
        <v>11</v>
      </c>
      <c r="Y13" s="1"/>
      <c r="Z13" s="1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19.5" customHeight="1">
      <c r="A14" s="13" t="s">
        <v>1</v>
      </c>
      <c r="B14" s="38">
        <v>2372038</v>
      </c>
      <c r="C14" s="38">
        <v>2599292</v>
      </c>
      <c r="D14" s="38">
        <v>3509603</v>
      </c>
      <c r="E14" s="38">
        <v>3872211</v>
      </c>
      <c r="F14" s="38">
        <f>_xlfn.COMPOUNDVALUE(5)</f>
        <v>2959544</v>
      </c>
      <c r="G14" s="35"/>
      <c r="H14" s="38">
        <f>_xlfn.COMPOUNDVALUE(13)</f>
        <v>3379284</v>
      </c>
      <c r="I14" s="38">
        <f>_xlfn.COMPOUNDVALUE(14)</f>
        <v>2950761</v>
      </c>
      <c r="J14" s="38"/>
      <c r="K14" s="40" t="e">
        <f>#REF!/#REF!*100-100</f>
        <v>#REF!</v>
      </c>
      <c r="L14" s="40" t="e">
        <f>#REF!/#REF!*100-100</f>
        <v>#REF!</v>
      </c>
      <c r="M14" s="40" t="e">
        <f>#REF!/#REF!*100-100</f>
        <v>#REF!</v>
      </c>
      <c r="N14" s="40" t="e">
        <f>#REF!/#REF!*100-100</f>
        <v>#REF!</v>
      </c>
      <c r="O14" s="40" t="e">
        <f>#REF!/#REF!*100-100</f>
        <v>#REF!</v>
      </c>
      <c r="P14" s="40" t="e">
        <f>#REF!/#REF!*100-100</f>
        <v>#REF!</v>
      </c>
      <c r="Q14" s="40" t="e">
        <f>#REF!/#REF!*100-100</f>
        <v>#REF!</v>
      </c>
      <c r="R14" s="40">
        <f aca="true" t="shared" si="1" ref="R14:S16">C14/B14*100-100</f>
        <v>9.580537917183449</v>
      </c>
      <c r="S14" s="40">
        <f t="shared" si="1"/>
        <v>35.02149816180713</v>
      </c>
      <c r="T14" s="40">
        <f aca="true" t="shared" si="2" ref="T14:U16">E14/D14*100-100</f>
        <v>10.331880842363077</v>
      </c>
      <c r="U14" s="40">
        <f t="shared" si="2"/>
        <v>-23.569660847510633</v>
      </c>
      <c r="V14" s="36"/>
      <c r="W14" s="41">
        <f t="shared" si="0"/>
        <v>-12.680881512178317</v>
      </c>
      <c r="X14" s="14" t="s">
        <v>6</v>
      </c>
      <c r="Y14" s="1"/>
      <c r="Z14" s="1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19.5" customHeight="1">
      <c r="A15" s="13" t="s">
        <v>2</v>
      </c>
      <c r="B15" s="38">
        <v>1236571</v>
      </c>
      <c r="C15" s="38">
        <v>1330437</v>
      </c>
      <c r="D15" s="38">
        <v>1805439</v>
      </c>
      <c r="E15" s="38">
        <v>1933516</v>
      </c>
      <c r="F15" s="38">
        <f>_xlfn.COMPOUNDVALUE(6)</f>
        <v>1402449</v>
      </c>
      <c r="G15" s="35"/>
      <c r="H15" s="38">
        <f>_xlfn.COMPOUNDVALUE(15)</f>
        <v>1605204</v>
      </c>
      <c r="I15" s="38">
        <f>_xlfn.COMPOUNDVALUE(16)</f>
        <v>1415633</v>
      </c>
      <c r="J15" s="38"/>
      <c r="K15" s="40" t="e">
        <f>#REF!/#REF!*100-100</f>
        <v>#REF!</v>
      </c>
      <c r="L15" s="40" t="e">
        <f>#REF!/#REF!*100-100</f>
        <v>#REF!</v>
      </c>
      <c r="M15" s="40" t="e">
        <f>#REF!/#REF!*100-100</f>
        <v>#REF!</v>
      </c>
      <c r="N15" s="40" t="e">
        <f>#REF!/#REF!*100-100</f>
        <v>#REF!</v>
      </c>
      <c r="O15" s="40" t="e">
        <f>#REF!/#REF!*100-100</f>
        <v>#REF!</v>
      </c>
      <c r="P15" s="40" t="e">
        <f>#REF!/#REF!*100-100</f>
        <v>#REF!</v>
      </c>
      <c r="Q15" s="40" t="e">
        <f>#REF!/#REF!*100-100</f>
        <v>#REF!</v>
      </c>
      <c r="R15" s="40">
        <f t="shared" si="1"/>
        <v>7.590829802736749</v>
      </c>
      <c r="S15" s="40">
        <f t="shared" si="1"/>
        <v>35.702705201373675</v>
      </c>
      <c r="T15" s="40">
        <f t="shared" si="2"/>
        <v>7.093953326587041</v>
      </c>
      <c r="U15" s="40">
        <f t="shared" si="2"/>
        <v>-27.466387658545372</v>
      </c>
      <c r="V15" s="36"/>
      <c r="W15" s="41">
        <f t="shared" si="0"/>
        <v>-11.809776202900068</v>
      </c>
      <c r="X15" s="14" t="s">
        <v>7</v>
      </c>
      <c r="Y15" s="1"/>
      <c r="Z15" s="1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19.5" customHeight="1">
      <c r="A16" s="13" t="s">
        <v>4</v>
      </c>
      <c r="B16" s="38">
        <v>1135467</v>
      </c>
      <c r="C16" s="38">
        <v>1268855</v>
      </c>
      <c r="D16" s="38">
        <v>1704164</v>
      </c>
      <c r="E16" s="38">
        <v>1938695</v>
      </c>
      <c r="F16" s="38">
        <f>_xlfn.COMPOUNDVALUE(7)</f>
        <v>1557095</v>
      </c>
      <c r="G16" s="35"/>
      <c r="H16" s="38">
        <f>_xlfn.COMPOUNDVALUE(17)</f>
        <v>1774080</v>
      </c>
      <c r="I16" s="38">
        <f>_xlfn.COMPOUNDVALUE(18)</f>
        <v>1535128</v>
      </c>
      <c r="J16" s="38"/>
      <c r="K16" s="40" t="e">
        <f>#REF!/#REF!*100-100</f>
        <v>#REF!</v>
      </c>
      <c r="L16" s="40" t="e">
        <f>#REF!/#REF!*100-100</f>
        <v>#REF!</v>
      </c>
      <c r="M16" s="40" t="e">
        <f>#REF!/#REF!*100-100</f>
        <v>#REF!</v>
      </c>
      <c r="N16" s="40" t="e">
        <f>#REF!/#REF!*100-100</f>
        <v>#REF!</v>
      </c>
      <c r="O16" s="40" t="e">
        <f>#REF!/#REF!*100-100</f>
        <v>#REF!</v>
      </c>
      <c r="P16" s="40" t="e">
        <f>#REF!/#REF!*100-100</f>
        <v>#REF!</v>
      </c>
      <c r="Q16" s="40" t="e">
        <f>#REF!/#REF!*100-100</f>
        <v>#REF!</v>
      </c>
      <c r="R16" s="40">
        <f t="shared" si="1"/>
        <v>11.747413178894675</v>
      </c>
      <c r="S16" s="40">
        <f t="shared" si="1"/>
        <v>34.30722974650374</v>
      </c>
      <c r="T16" s="40">
        <f t="shared" si="2"/>
        <v>13.762231803981308</v>
      </c>
      <c r="U16" s="40">
        <f t="shared" si="2"/>
        <v>-19.68334369253543</v>
      </c>
      <c r="V16" s="36"/>
      <c r="W16" s="41">
        <f t="shared" si="0"/>
        <v>-13.469065656565661</v>
      </c>
      <c r="X16" s="14" t="s">
        <v>8</v>
      </c>
      <c r="Y16" s="1"/>
      <c r="Z16" s="1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19.5" customHeight="1">
      <c r="A17" s="6" t="s">
        <v>5</v>
      </c>
      <c r="B17" s="38"/>
      <c r="C17" s="38"/>
      <c r="D17" s="38"/>
      <c r="E17" s="38"/>
      <c r="F17" s="38"/>
      <c r="G17" s="35"/>
      <c r="H17" s="43"/>
      <c r="I17" s="39"/>
      <c r="J17" s="42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36"/>
      <c r="W17" s="41"/>
      <c r="X17" s="8" t="s">
        <v>12</v>
      </c>
      <c r="Y17" s="1"/>
      <c r="Z17" s="1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19.5" customHeight="1">
      <c r="A18" s="13" t="s">
        <v>1</v>
      </c>
      <c r="B18" s="38">
        <v>23917</v>
      </c>
      <c r="C18" s="38">
        <v>19834</v>
      </c>
      <c r="D18" s="38">
        <v>25076</v>
      </c>
      <c r="E18" s="38">
        <v>19991</v>
      </c>
      <c r="F18" s="38">
        <f>_xlfn.COMPOUNDVALUE(8)</f>
        <v>11211</v>
      </c>
      <c r="G18" s="35"/>
      <c r="H18" s="39">
        <f>_xlfn.COMPOUNDVALUE(19)</f>
        <v>4622</v>
      </c>
      <c r="I18" s="39">
        <f>_xlfn.COMPOUNDVALUE(20)</f>
        <v>6171</v>
      </c>
      <c r="J18" s="38"/>
      <c r="K18" s="40" t="e">
        <f>#REF!/#REF!*100-100</f>
        <v>#REF!</v>
      </c>
      <c r="L18" s="40" t="e">
        <f>#REF!/#REF!*100-100</f>
        <v>#REF!</v>
      </c>
      <c r="M18" s="40" t="e">
        <f>#REF!/#REF!*100-100</f>
        <v>#REF!</v>
      </c>
      <c r="N18" s="40" t="e">
        <f>#REF!/#REF!*100-100</f>
        <v>#REF!</v>
      </c>
      <c r="O18" s="40" t="e">
        <f>#REF!/#REF!*100-100</f>
        <v>#REF!</v>
      </c>
      <c r="P18" s="40" t="e">
        <f>#REF!/#REF!*100-100</f>
        <v>#REF!</v>
      </c>
      <c r="Q18" s="40" t="e">
        <f>#REF!/#REF!*100-100</f>
        <v>#REF!</v>
      </c>
      <c r="R18" s="40">
        <f aca="true" t="shared" si="3" ref="R18:S20">C18/B18*100-100</f>
        <v>-17.071539072626166</v>
      </c>
      <c r="S18" s="40">
        <f t="shared" si="3"/>
        <v>26.429363718866597</v>
      </c>
      <c r="T18" s="40">
        <f>E18/D18*100-100</f>
        <v>-20.278353804434516</v>
      </c>
      <c r="U18" s="40">
        <f>F18/E18*100-100</f>
        <v>-43.91976389375218</v>
      </c>
      <c r="V18" s="36"/>
      <c r="W18" s="41">
        <f t="shared" si="0"/>
        <v>33.51363046300301</v>
      </c>
      <c r="X18" s="14" t="s">
        <v>6</v>
      </c>
      <c r="Y18" s="1"/>
      <c r="Z18" s="1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19.5" customHeight="1">
      <c r="A19" s="13" t="s">
        <v>2</v>
      </c>
      <c r="B19" s="38">
        <v>23830</v>
      </c>
      <c r="C19" s="38">
        <v>19719</v>
      </c>
      <c r="D19" s="38">
        <v>24937</v>
      </c>
      <c r="E19" s="38"/>
      <c r="F19" s="38"/>
      <c r="G19" s="35"/>
      <c r="H19" s="39"/>
      <c r="I19" s="39"/>
      <c r="J19" s="38"/>
      <c r="K19" s="40" t="e">
        <f>#REF!/#REF!*100-100</f>
        <v>#REF!</v>
      </c>
      <c r="L19" s="40" t="e">
        <f>#REF!/#REF!*100-100</f>
        <v>#REF!</v>
      </c>
      <c r="M19" s="40" t="e">
        <f>#REF!/#REF!*100-100</f>
        <v>#REF!</v>
      </c>
      <c r="N19" s="40" t="e">
        <f>#REF!/#REF!*100-100</f>
        <v>#REF!</v>
      </c>
      <c r="O19" s="40" t="e">
        <f>#REF!/#REF!*100-100</f>
        <v>#REF!</v>
      </c>
      <c r="P19" s="40" t="e">
        <f>#REF!/#REF!*100-100</f>
        <v>#REF!</v>
      </c>
      <c r="Q19" s="40" t="e">
        <f>#REF!/#REF!*100-100</f>
        <v>#REF!</v>
      </c>
      <c r="R19" s="40">
        <f t="shared" si="3"/>
        <v>-17.25136382710869</v>
      </c>
      <c r="S19" s="40">
        <f t="shared" si="3"/>
        <v>26.461788123129978</v>
      </c>
      <c r="T19" s="40"/>
      <c r="U19" s="40"/>
      <c r="V19" s="36"/>
      <c r="W19" s="41"/>
      <c r="X19" s="14" t="s">
        <v>7</v>
      </c>
      <c r="Y19" s="1"/>
      <c r="Z19" s="1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19.5" customHeight="1">
      <c r="A20" s="15" t="s">
        <v>4</v>
      </c>
      <c r="B20" s="16">
        <v>87</v>
      </c>
      <c r="C20" s="16">
        <v>115</v>
      </c>
      <c r="D20" s="16">
        <v>138</v>
      </c>
      <c r="E20" s="16"/>
      <c r="F20" s="16"/>
      <c r="G20" s="7"/>
      <c r="H20" s="32"/>
      <c r="I20" s="32"/>
      <c r="J20" s="16"/>
      <c r="K20" s="17" t="e">
        <f>#REF!/#REF!*100-100</f>
        <v>#REF!</v>
      </c>
      <c r="L20" s="17" t="e">
        <f>#REF!/#REF!*100-100</f>
        <v>#REF!</v>
      </c>
      <c r="M20" s="17" t="e">
        <f>#REF!/#REF!*100-100</f>
        <v>#REF!</v>
      </c>
      <c r="N20" s="17" t="e">
        <f>#REF!/#REF!*100-100</f>
        <v>#REF!</v>
      </c>
      <c r="O20" s="17" t="e">
        <f>#REF!/#REF!*100-100</f>
        <v>#REF!</v>
      </c>
      <c r="P20" s="17" t="e">
        <f>#REF!/#REF!*100-100</f>
        <v>#REF!</v>
      </c>
      <c r="Q20" s="17" t="e">
        <f>#REF!/#REF!*100-100</f>
        <v>#REF!</v>
      </c>
      <c r="R20" s="17">
        <f t="shared" si="3"/>
        <v>32.183908045977006</v>
      </c>
      <c r="S20" s="17">
        <f t="shared" si="3"/>
        <v>20</v>
      </c>
      <c r="T20" s="17"/>
      <c r="U20" s="17"/>
      <c r="V20" s="24"/>
      <c r="W20" s="33"/>
      <c r="X20" s="18" t="s">
        <v>8</v>
      </c>
      <c r="Y20" s="1"/>
      <c r="Z20" s="1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ht="16.5" customHeight="1">
      <c r="A21" s="28" t="s">
        <v>19</v>
      </c>
      <c r="B21" s="1"/>
      <c r="C21" s="1"/>
      <c r="D21" s="1"/>
      <c r="E21" s="1"/>
      <c r="F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1"/>
      <c r="W21" s="11"/>
      <c r="X21" s="29" t="s">
        <v>18</v>
      </c>
      <c r="Y21" s="1"/>
      <c r="Z21" s="1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ht="19.5" customHeight="1">
      <c r="A22" s="2" t="s">
        <v>21</v>
      </c>
      <c r="B22" s="2"/>
      <c r="C22" s="2"/>
      <c r="D22" s="2"/>
      <c r="E22" s="2"/>
      <c r="F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46" t="s">
        <v>22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19.5" customHeight="1">
      <c r="A23" s="2"/>
      <c r="B23" s="2"/>
      <c r="C23" s="2"/>
      <c r="D23" s="2"/>
      <c r="E23" s="2"/>
      <c r="F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19.5" customHeight="1">
      <c r="A24" s="2"/>
      <c r="B24" s="2"/>
      <c r="C24" s="2"/>
      <c r="D24" s="2"/>
      <c r="E24" s="2"/>
      <c r="F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ht="19.5" customHeight="1">
      <c r="A25" s="2"/>
      <c r="B25" s="2"/>
      <c r="C25" s="2"/>
      <c r="D25" s="2"/>
      <c r="E25" s="2"/>
      <c r="F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19.5" customHeight="1">
      <c r="A26" s="2"/>
      <c r="B26" s="2"/>
      <c r="C26" s="2"/>
      <c r="D26" s="2"/>
      <c r="E26" s="2"/>
      <c r="F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19.5" customHeight="1">
      <c r="A27" s="2"/>
      <c r="B27" s="2"/>
      <c r="C27" s="2"/>
      <c r="D27" s="2"/>
      <c r="E27" s="2"/>
      <c r="F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ht="19.5" customHeight="1">
      <c r="A28" s="2"/>
      <c r="B28" s="2"/>
      <c r="C28" s="2"/>
      <c r="D28" s="2"/>
      <c r="E28" s="2"/>
      <c r="F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9.5" customHeight="1">
      <c r="A29" s="2"/>
      <c r="B29" s="2"/>
      <c r="C29" s="2"/>
      <c r="D29" s="2"/>
      <c r="E29" s="2"/>
      <c r="F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107" spans="24:26" ht="19.5" customHeight="1">
      <c r="X107" s="2"/>
      <c r="Y107" s="2"/>
      <c r="Z107" s="2"/>
    </row>
    <row r="108" spans="24:26" ht="19.5" customHeight="1">
      <c r="X108" s="2"/>
      <c r="Y108" s="2"/>
      <c r="Z108" s="2"/>
    </row>
    <row r="109" spans="24:26" ht="19.5" customHeight="1">
      <c r="X109" s="2"/>
      <c r="Y109" s="2"/>
      <c r="Z109" s="2"/>
    </row>
    <row r="110" spans="24:26" ht="19.5" customHeight="1">
      <c r="X110" s="2"/>
      <c r="Y110" s="2"/>
      <c r="Z110" s="2"/>
    </row>
    <row r="111" spans="24:26" ht="19.5" customHeight="1">
      <c r="X111" s="2"/>
      <c r="Y111" s="2"/>
      <c r="Z111" s="2"/>
    </row>
    <row r="112" spans="24:26" ht="19.5" customHeight="1">
      <c r="X112" s="2"/>
      <c r="Y112" s="2"/>
      <c r="Z112" s="2"/>
    </row>
  </sheetData>
  <sheetProtection/>
  <mergeCells count="8">
    <mergeCell ref="B5:F5"/>
    <mergeCell ref="B6:F6"/>
    <mergeCell ref="K5:S5"/>
    <mergeCell ref="K6:S6"/>
    <mergeCell ref="K3:W3"/>
    <mergeCell ref="K4:W4"/>
    <mergeCell ref="H5:I5"/>
    <mergeCell ref="H6:I6"/>
  </mergeCells>
  <printOptions horizontalCentered="1" verticalCentered="1"/>
  <pageMargins left="0.3937007874015748" right="0.3937007874015748" top="0" bottom="0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Begüm DİKİLİTAŞ</cp:lastModifiedBy>
  <cp:lastPrinted>2020-02-20T13:19:42Z</cp:lastPrinted>
  <dcterms:created xsi:type="dcterms:W3CDTF">1997-09-03T09:23:15Z</dcterms:created>
  <dcterms:modified xsi:type="dcterms:W3CDTF">2021-09-07T12:23:04Z</dcterms:modified>
  <cp:category/>
  <cp:version/>
  <cp:contentType/>
  <cp:contentStatus/>
</cp:coreProperties>
</file>